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902" activeTab="7"/>
  </bookViews>
  <sheets>
    <sheet name="Planning" sheetId="1" r:id="rId1"/>
    <sheet name="Budget" sheetId="2" r:id="rId2"/>
    <sheet name="RB 15-08" sheetId="3" r:id="rId3"/>
    <sheet name="RB 16-08" sheetId="4" r:id="rId4"/>
    <sheet name="RB 17-08" sheetId="5" r:id="rId5"/>
    <sheet name="RB 18-08" sheetId="6" r:id="rId6"/>
    <sheet name="RB 19-08" sheetId="7" r:id="rId7"/>
    <sheet name="RB 20-08" sheetId="8" r:id="rId8"/>
    <sheet name="RB 21-08" sheetId="9" r:id="rId9"/>
    <sheet name="RB 22-08" sheetId="10" r:id="rId10"/>
    <sheet name="RB 23-08" sheetId="11" r:id="rId11"/>
    <sheet name="RB 24-08" sheetId="12" r:id="rId12"/>
    <sheet name="RB 25-08" sheetId="13" r:id="rId13"/>
    <sheet name="RB 27-08" sheetId="14" r:id="rId14"/>
    <sheet name="RB 28-08" sheetId="15" r:id="rId15"/>
    <sheet name="RB 29-08" sheetId="16" r:id="rId16"/>
    <sheet name="RB 30-08" sheetId="17" r:id="rId17"/>
  </sheets>
  <definedNames>
    <definedName name="Pinhao" localSheetId="1">'Budget'!$A$8</definedName>
    <definedName name="_xlnm.Print_Area" localSheetId="1">'Budget'!$A$1:$B$21</definedName>
  </definedNames>
  <calcPr fullCalcOnLoad="1"/>
</workbook>
</file>

<file path=xl/comments1.xml><?xml version="1.0" encoding="utf-8"?>
<comments xmlns="http://schemas.openxmlformats.org/spreadsheetml/2006/main">
  <authors>
    <author>Yuri Colombi</author>
  </authors>
  <commentList>
    <comment ref="D13" authorId="0">
      <text>
        <r>
          <rPr>
            <b/>
            <sz val="8"/>
            <rFont val="Tahoma"/>
            <family val="0"/>
          </rPr>
          <t>Yuri Colombi:</t>
        </r>
        <r>
          <rPr>
            <sz val="8"/>
            <rFont val="Tahoma"/>
            <family val="0"/>
          </rPr>
          <t xml:space="preserve">
Estoril - Lisboa en train</t>
        </r>
      </text>
    </comment>
  </commentList>
</comments>
</file>

<file path=xl/comments17.xml><?xml version="1.0" encoding="utf-8"?>
<comments xmlns="http://schemas.openxmlformats.org/spreadsheetml/2006/main">
  <authors>
    <author>Yuri Colombi</author>
  </authors>
  <commentList>
    <comment ref="C6" authorId="0">
      <text>
        <r>
          <rPr>
            <b/>
            <sz val="8"/>
            <rFont val="Tahoma"/>
            <family val="0"/>
          </rPr>
          <t>Yuri Colombi:</t>
        </r>
        <r>
          <rPr>
            <sz val="8"/>
            <rFont val="Tahoma"/>
            <family val="0"/>
          </rPr>
          <t xml:space="preserve">
1 heure de pause</t>
        </r>
      </text>
    </comment>
  </commentList>
</comments>
</file>

<file path=xl/sharedStrings.xml><?xml version="1.0" encoding="utf-8"?>
<sst xmlns="http://schemas.openxmlformats.org/spreadsheetml/2006/main" count="755" uniqueCount="637">
  <si>
    <t>Marvão</t>
  </si>
  <si>
    <t>Départ</t>
  </si>
  <si>
    <t>Arrivée</t>
  </si>
  <si>
    <t>Liège</t>
  </si>
  <si>
    <t>Miranda do Douro</t>
  </si>
  <si>
    <t>Date</t>
  </si>
  <si>
    <t>Porto</t>
  </si>
  <si>
    <t>Lindoso</t>
  </si>
  <si>
    <t>Pinhão</t>
  </si>
  <si>
    <t>Cinfães</t>
  </si>
  <si>
    <t>Manteigas</t>
  </si>
  <si>
    <t>Nazaré</t>
  </si>
  <si>
    <t>Tps de route</t>
  </si>
  <si>
    <t>Évora</t>
  </si>
  <si>
    <t>Km étape</t>
  </si>
  <si>
    <t>Km cumulé</t>
  </si>
  <si>
    <t>Recherche logement</t>
  </si>
  <si>
    <t>Jean-Marc</t>
  </si>
  <si>
    <t>Yuri</t>
  </si>
  <si>
    <t>Tosse</t>
  </si>
  <si>
    <t>Logement</t>
  </si>
  <si>
    <t>Sare</t>
  </si>
  <si>
    <t>Total logement</t>
  </si>
  <si>
    <t>Km partiel</t>
  </si>
  <si>
    <t>Km Total</t>
  </si>
  <si>
    <t>Heure</t>
  </si>
  <si>
    <t>Action</t>
  </si>
  <si>
    <t>Remarques</t>
  </si>
  <si>
    <t>08h30'</t>
  </si>
  <si>
    <t>Continuer sur E19</t>
  </si>
  <si>
    <t>échangeur du Roeulx</t>
  </si>
  <si>
    <t>Entrée en France</t>
  </si>
  <si>
    <t>sur A2 / E19</t>
  </si>
  <si>
    <t>Prendre la A1/E19</t>
  </si>
  <si>
    <t>11h26'</t>
  </si>
  <si>
    <t>Bretelle</t>
  </si>
  <si>
    <t>Prendre la A86</t>
  </si>
  <si>
    <t>Arrivée à Sare</t>
  </si>
  <si>
    <t>09h00'</t>
  </si>
  <si>
    <t>Prendre la N218 (via N221)</t>
  </si>
  <si>
    <t>09h28'</t>
  </si>
  <si>
    <r>
      <t xml:space="preserve">Quitter </t>
    </r>
    <r>
      <rPr>
        <b/>
        <sz val="10"/>
        <rFont val="Arial"/>
        <family val="2"/>
      </rPr>
      <t xml:space="preserve">gauche </t>
    </r>
    <r>
      <rPr>
        <sz val="10"/>
        <rFont val="Arial"/>
        <family val="2"/>
      </rPr>
      <t xml:space="preserve">=&gt; </t>
    </r>
    <r>
      <rPr>
        <b/>
        <sz val="10"/>
        <rFont val="Arial"/>
        <family val="2"/>
      </rPr>
      <t>Vimioso</t>
    </r>
  </si>
  <si>
    <r>
      <t xml:space="preserve">A </t>
    </r>
    <r>
      <rPr>
        <b/>
        <sz val="10"/>
        <rFont val="Arial"/>
        <family val="2"/>
      </rPr>
      <t>Carção</t>
    </r>
    <r>
      <rPr>
        <sz val="10"/>
        <rFont val="Arial"/>
        <family val="0"/>
      </rPr>
      <t xml:space="preserve">, quitter =&gt; </t>
    </r>
    <r>
      <rPr>
        <b/>
        <sz val="10"/>
        <rFont val="Arial"/>
        <family val="2"/>
      </rPr>
      <t>Argozelo</t>
    </r>
  </si>
  <si>
    <t>Rester sur la N218</t>
  </si>
  <si>
    <t>09h46'</t>
  </si>
  <si>
    <r>
      <t xml:space="preserve">Quitter </t>
    </r>
    <r>
      <rPr>
        <b/>
        <sz val="10"/>
        <rFont val="Arial"/>
        <family val="2"/>
      </rPr>
      <t>gauche</t>
    </r>
    <r>
      <rPr>
        <sz val="10"/>
        <rFont val="Arial"/>
        <family val="0"/>
      </rPr>
      <t xml:space="preserve"> =&gt; </t>
    </r>
    <r>
      <rPr>
        <b/>
        <sz val="10"/>
        <rFont val="Arial"/>
        <family val="2"/>
      </rPr>
      <t>Coelhoso</t>
    </r>
  </si>
  <si>
    <t>09h53'</t>
  </si>
  <si>
    <r>
      <t xml:space="preserve"> =&gt; </t>
    </r>
    <r>
      <rPr>
        <b/>
        <sz val="10"/>
        <rFont val="Arial"/>
        <family val="2"/>
      </rPr>
      <t>Coelhoso</t>
    </r>
  </si>
  <si>
    <t>Route locale</t>
  </si>
  <si>
    <t>10h01'</t>
  </si>
  <si>
    <r>
      <t xml:space="preserve">Droite </t>
    </r>
    <r>
      <rPr>
        <sz val="10"/>
        <rFont val="Arial"/>
        <family val="2"/>
      </rPr>
      <t xml:space="preserve">=&gt; </t>
    </r>
    <r>
      <rPr>
        <b/>
        <sz val="10"/>
        <rFont val="Arial"/>
        <family val="2"/>
      </rPr>
      <t>Parades</t>
    </r>
    <r>
      <rPr>
        <sz val="10"/>
        <rFont val="Arial"/>
        <family val="2"/>
      </rPr>
      <t>, par N217</t>
    </r>
  </si>
  <si>
    <t>10h23'</t>
  </si>
  <si>
    <r>
      <t xml:space="preserve">Droite </t>
    </r>
    <r>
      <rPr>
        <sz val="10"/>
        <rFont val="Arial"/>
        <family val="2"/>
      </rPr>
      <t>sur la N206</t>
    </r>
  </si>
  <si>
    <r>
      <t xml:space="preserve">! </t>
    </r>
    <r>
      <rPr>
        <sz val="10"/>
        <rFont val="Arial"/>
        <family val="2"/>
      </rPr>
      <t>0,5 km</t>
    </r>
  </si>
  <si>
    <t>10h24'</t>
  </si>
  <si>
    <r>
      <t xml:space="preserve">Gauche </t>
    </r>
    <r>
      <rPr>
        <sz val="10"/>
        <rFont val="Arial"/>
        <family val="2"/>
      </rPr>
      <t>sur la N103</t>
    </r>
  </si>
  <si>
    <t>10h53'</t>
  </si>
  <si>
    <t>Rester sur la N103</t>
  </si>
  <si>
    <t>12h02'</t>
  </si>
  <si>
    <r>
      <t>Chaves</t>
    </r>
    <r>
      <rPr>
        <sz val="10"/>
        <rFont val="Arial"/>
        <family val="0"/>
      </rPr>
      <t>, sur la N103</t>
    </r>
  </si>
  <si>
    <t>12h21'</t>
  </si>
  <si>
    <r>
      <t>Sapiãos</t>
    </r>
    <r>
      <rPr>
        <sz val="10"/>
        <rFont val="Arial"/>
        <family val="0"/>
      </rPr>
      <t>, sur la N103</t>
    </r>
  </si>
  <si>
    <t>13h41'</t>
  </si>
  <si>
    <r>
      <t xml:space="preserve">Droite </t>
    </r>
    <r>
      <rPr>
        <sz val="10"/>
        <rFont val="Arial"/>
        <family val="2"/>
      </rPr>
      <t>=&gt; N304</t>
    </r>
  </si>
  <si>
    <r>
      <t xml:space="preserve">Direction </t>
    </r>
    <r>
      <rPr>
        <b/>
        <sz val="10"/>
        <rFont val="Arial"/>
        <family val="2"/>
      </rPr>
      <t>Parque nacional de Peneda - Gerês</t>
    </r>
  </si>
  <si>
    <t>13h48'</t>
  </si>
  <si>
    <r>
      <t xml:space="preserve">Droite </t>
    </r>
    <r>
      <rPr>
        <sz val="10"/>
        <rFont val="Arial"/>
        <family val="2"/>
      </rPr>
      <t>=&gt; N308-1</t>
    </r>
  </si>
  <si>
    <r>
      <t xml:space="preserve">Direction </t>
    </r>
    <r>
      <rPr>
        <b/>
        <sz val="10"/>
        <rFont val="Arial"/>
        <family val="2"/>
      </rPr>
      <t>Caldas do Gerês</t>
    </r>
  </si>
  <si>
    <t>14h07'</t>
  </si>
  <si>
    <t>N308-1 devient OR-312</t>
  </si>
  <si>
    <t>Frontière Espagnole</t>
  </si>
  <si>
    <t>14h21'</t>
  </si>
  <si>
    <r>
      <t xml:space="preserve">Gauche </t>
    </r>
    <r>
      <rPr>
        <sz val="10"/>
        <rFont val="Arial"/>
        <family val="2"/>
      </rPr>
      <t>=&gt; N540</t>
    </r>
  </si>
  <si>
    <t>14h30'</t>
  </si>
  <si>
    <t>N540 devient N203</t>
  </si>
  <si>
    <t>Frontière Portugaise</t>
  </si>
  <si>
    <t>14h35'</t>
  </si>
  <si>
    <t>Arrivée à Lindoso</t>
  </si>
  <si>
    <t>Départ de Lindoso</t>
  </si>
  <si>
    <t>09h20'</t>
  </si>
  <si>
    <r>
      <t xml:space="preserve">Gauche </t>
    </r>
    <r>
      <rPr>
        <sz val="10"/>
        <rFont val="Arial"/>
        <family val="2"/>
      </rPr>
      <t>à Ponte a Barca</t>
    </r>
  </si>
  <si>
    <t>09h48'</t>
  </si>
  <si>
    <r>
      <t xml:space="preserve">Gauche </t>
    </r>
    <r>
      <rPr>
        <sz val="10"/>
        <rFont val="Arial"/>
        <family val="2"/>
      </rPr>
      <t>sur périphérique</t>
    </r>
  </si>
  <si>
    <t>A Braga</t>
  </si>
  <si>
    <r>
      <t xml:space="preserve">Droite </t>
    </r>
    <r>
      <rPr>
        <sz val="10"/>
        <rFont val="Arial"/>
        <family val="2"/>
      </rPr>
      <t>sur la N105</t>
    </r>
  </si>
  <si>
    <t>10h10'</t>
  </si>
  <si>
    <r>
      <t xml:space="preserve">Continuer vers </t>
    </r>
    <r>
      <rPr>
        <b/>
        <sz val="10"/>
        <rFont val="Arial"/>
        <family val="2"/>
      </rPr>
      <t>Penha</t>
    </r>
  </si>
  <si>
    <t>Point de vue à 617 m. (puis retour vers N105)</t>
  </si>
  <si>
    <t>10h13'</t>
  </si>
  <si>
    <r>
      <t xml:space="preserve">Gauche </t>
    </r>
    <r>
      <rPr>
        <sz val="10"/>
        <rFont val="Arial"/>
        <family val="2"/>
      </rPr>
      <t>sur la N105</t>
    </r>
  </si>
  <si>
    <t>10h37'</t>
  </si>
  <si>
    <r>
      <t xml:space="preserve">Droite </t>
    </r>
    <r>
      <rPr>
        <sz val="10"/>
        <rFont val="Arial"/>
        <family val="2"/>
      </rPr>
      <t>sur la N105-2</t>
    </r>
  </si>
  <si>
    <t>A Couto</t>
  </si>
  <si>
    <t>10h52'</t>
  </si>
  <si>
    <t>11h02'</t>
  </si>
  <si>
    <r>
      <t xml:space="preserve">Droite </t>
    </r>
    <r>
      <rPr>
        <sz val="10"/>
        <rFont val="Arial"/>
        <family val="2"/>
      </rPr>
      <t>dans Rua de Costa Cabral</t>
    </r>
  </si>
  <si>
    <t>11h08'</t>
  </si>
  <si>
    <t>Estação de São Bento</t>
  </si>
  <si>
    <t>Gare ferrovière</t>
  </si>
  <si>
    <t>Prix</t>
  </si>
  <si>
    <t>Départ de Évora. Quitter droite → Évora</t>
  </si>
  <si>
    <t>Prendre la N18/E 802 vers Estremoz</t>
  </si>
  <si>
    <t>Arrêt à Evoramonte.</t>
  </si>
  <si>
    <t>Rester sur la N18</t>
  </si>
  <si>
    <t>Sur la N4, puis sur la N18/IP2</t>
  </si>
  <si>
    <t>A Estremoz  → Portalegre</t>
  </si>
  <si>
    <t>Par IP 2/ E 802</t>
  </si>
  <si>
    <t>A Portalegre  → Castelo de Vide</t>
  </si>
  <si>
    <t>Par la N 246</t>
  </si>
  <si>
    <t>Vers Castelo de Vide</t>
  </si>
  <si>
    <r>
      <t>Gauche</t>
    </r>
    <r>
      <rPr>
        <sz val="10"/>
        <rFont val="Arial"/>
        <family val="2"/>
      </rPr>
      <t xml:space="preserve"> → Estremoz, Portalegre</t>
    </r>
  </si>
  <si>
    <r>
      <t>Droite</t>
    </r>
    <r>
      <rPr>
        <sz val="10"/>
        <rFont val="Arial"/>
        <family val="0"/>
      </rPr>
      <t xml:space="preserve"> → Estremoz</t>
    </r>
  </si>
  <si>
    <t>Arrêt à Castello de Vide</t>
  </si>
  <si>
    <t>A Portalegem  → Marvão</t>
  </si>
  <si>
    <t>Arrivée à Marvão</t>
  </si>
  <si>
    <t>Rester sur la N246-1</t>
  </si>
  <si>
    <t>09h02'</t>
  </si>
  <si>
    <t>09h24'</t>
  </si>
  <si>
    <t>10h40'</t>
  </si>
  <si>
    <t>11h44'</t>
  </si>
  <si>
    <r>
      <t xml:space="preserve">Droite </t>
    </r>
    <r>
      <rPr>
        <sz val="10"/>
        <rFont val="Arial"/>
        <family val="2"/>
      </rPr>
      <t>sur la N 246-1</t>
    </r>
  </si>
  <si>
    <t>12h56'</t>
  </si>
  <si>
    <t>Départ de Marvão → Portagem</t>
  </si>
  <si>
    <t>A Portagem, gauche → frontière</t>
  </si>
  <si>
    <t>Sur la N246.1</t>
  </si>
  <si>
    <t>A la frontière → Cáceres</t>
  </si>
  <si>
    <t>Sur la N521</t>
  </si>
  <si>
    <t>A Cáceres → Salamanca</t>
  </si>
  <si>
    <t>Sur la N630/E803</t>
  </si>
  <si>
    <t>Sur la N620/E80</t>
  </si>
  <si>
    <t>A Salamanca → Valladolid, Burgos</t>
  </si>
  <si>
    <t>A Burgos → Gasteiz/Vitoria</t>
  </si>
  <si>
    <t>Sur la A1/E5/E80, sortie 7 (Miranda de Ebro, Armiñon)</t>
  </si>
  <si>
    <t>Près de Arminon → Gasteiz/Vitoria</t>
  </si>
  <si>
    <t>Sur la NI, sortie 355</t>
  </si>
  <si>
    <t>Près de Gasteiz/Vitoria → Mondragon</t>
  </si>
  <si>
    <t>Sur la N240</t>
  </si>
  <si>
    <r>
      <t xml:space="preserve">Près de Urbina </t>
    </r>
    <r>
      <rPr>
        <b/>
        <sz val="10"/>
        <rFont val="Arial"/>
        <family val="2"/>
      </rPr>
      <t>droite</t>
    </r>
    <r>
      <rPr>
        <sz val="10"/>
        <rFont val="Arial"/>
        <family val="0"/>
      </rPr>
      <t xml:space="preserve"> → Mondragon</t>
    </r>
  </si>
  <si>
    <t>Sur la A627/GI627</t>
  </si>
  <si>
    <t>Sur la GI2632</t>
  </si>
  <si>
    <t>Près de Bergara: gauche vers autoroute S. Sebastián</t>
  </si>
  <si>
    <t>Bretelle A63/D28</t>
  </si>
  <si>
    <r>
      <t xml:space="preserve">Sur la D28: </t>
    </r>
    <r>
      <rPr>
        <b/>
        <sz val="10"/>
        <rFont val="Arial"/>
        <family val="2"/>
      </rPr>
      <t>droite</t>
    </r>
    <r>
      <rPr>
        <sz val="10"/>
        <rFont val="Arial"/>
        <family val="0"/>
      </rPr>
      <t xml:space="preserve"> vers Bénesse-Maremme</t>
    </r>
  </si>
  <si>
    <t>Sur la D28</t>
  </si>
  <si>
    <t>Près de Bergara: → autoroute S. Sebastián, Irún, Biarritz</t>
  </si>
  <si>
    <t>Sur la A1, passage frontière, sortie 8 (Hossegor, Capbreton)</t>
  </si>
  <si>
    <r>
      <t xml:space="preserve">Arrivé sur la N10, à </t>
    </r>
    <r>
      <rPr>
        <b/>
        <sz val="10"/>
        <rFont val="Arial"/>
        <family val="2"/>
      </rPr>
      <t>gauche</t>
    </r>
    <r>
      <rPr>
        <sz val="10"/>
        <rFont val="Arial"/>
        <family val="0"/>
      </rPr>
      <t xml:space="preserve"> vers St-Vincent-de-Tyrosse</t>
    </r>
  </si>
  <si>
    <t>Sur la D112</t>
  </si>
  <si>
    <r>
      <t xml:space="preserve">A St-Vincent-de-Tyrosse, </t>
    </r>
    <r>
      <rPr>
        <b/>
        <sz val="10"/>
        <rFont val="Arial"/>
        <family val="2"/>
      </rPr>
      <t>gauche</t>
    </r>
    <r>
      <rPr>
        <sz val="10"/>
        <rFont val="Arial"/>
        <family val="0"/>
      </rPr>
      <t xml:space="preserve"> vers Tosse</t>
    </r>
  </si>
  <si>
    <t>Arrivée à Tosse</t>
  </si>
  <si>
    <t>8h00'</t>
  </si>
  <si>
    <t>9h27'</t>
  </si>
  <si>
    <t>12h11'</t>
  </si>
  <si>
    <t>15h29'</t>
  </si>
  <si>
    <t>16h18'</t>
  </si>
  <si>
    <t>17h13'</t>
  </si>
  <si>
    <t>18h26'</t>
  </si>
  <si>
    <t>18h42'</t>
  </si>
  <si>
    <t>Sur IP1, vers Setúbal, Évora</t>
  </si>
  <si>
    <t>N4 vers Montemor-o-Novo</t>
  </si>
  <si>
    <t>Vers Vendas Novas</t>
  </si>
  <si>
    <t>Arrivée à Évora</t>
  </si>
  <si>
    <t>9h00'</t>
  </si>
  <si>
    <t>9h20'</t>
  </si>
  <si>
    <t>10h50'</t>
  </si>
  <si>
    <t>Maison Arieta</t>
  </si>
  <si>
    <t>Ttakoinenborda</t>
  </si>
  <si>
    <t>Manuel Imperadeiro dos Santos</t>
  </si>
  <si>
    <t>Casa Porta da Loja</t>
  </si>
  <si>
    <t>Parada do Lindoso</t>
  </si>
  <si>
    <t>Antonio José Rosado</t>
  </si>
  <si>
    <t>Estrada dos Canaviais</t>
  </si>
  <si>
    <t>7000  Evora</t>
  </si>
  <si>
    <t>Tél: +351 (266) 706915</t>
  </si>
  <si>
    <t>Francisco Rosado</t>
  </si>
  <si>
    <t>Rua das Portas da Vila, 14</t>
  </si>
  <si>
    <t>7330  Marvão</t>
  </si>
  <si>
    <t>Tél.: +351 (245) 993491</t>
  </si>
  <si>
    <t>Départ de Tosse</t>
  </si>
  <si>
    <t>Prendre la D112 vers St-Vincent-de-Tyrosse</t>
  </si>
  <si>
    <r>
      <t xml:space="preserve">Sur la N10, </t>
    </r>
    <r>
      <rPr>
        <b/>
        <sz val="10"/>
        <rFont val="Arial"/>
        <family val="2"/>
      </rPr>
      <t>gauche</t>
    </r>
    <r>
      <rPr>
        <sz val="10"/>
        <rFont val="Arial"/>
        <family val="0"/>
      </rPr>
      <t xml:space="preserve"> vers Dax</t>
    </r>
  </si>
  <si>
    <t>Bretelle autoroute vers Bordeaux</t>
  </si>
  <si>
    <t>Prendre la N10/E05/E70</t>
  </si>
  <si>
    <r>
      <t xml:space="preserve">Près de Pessac, </t>
    </r>
    <r>
      <rPr>
        <b/>
        <sz val="10"/>
        <rFont val="Arial"/>
        <family val="2"/>
      </rPr>
      <t>droite</t>
    </r>
    <r>
      <rPr>
        <sz val="10"/>
        <rFont val="Arial"/>
        <family val="0"/>
      </rPr>
      <t xml:space="preserve">  → Orléans, Paris</t>
    </r>
  </si>
  <si>
    <t>Prendre le ring vers l'Est</t>
  </si>
  <si>
    <t>Rester sur A10 jusqu'à Orléans</t>
  </si>
  <si>
    <r>
      <t>Gauche</t>
    </r>
    <r>
      <rPr>
        <sz val="10"/>
        <rFont val="Arial"/>
        <family val="0"/>
      </rPr>
      <t xml:space="preserve"> sur Paris</t>
    </r>
  </si>
  <si>
    <t>Rester sur A10</t>
  </si>
  <si>
    <r>
      <t xml:space="preserve">Près de St-Arnoult-en-Yvelines, </t>
    </r>
    <r>
      <rPr>
        <b/>
        <sz val="10"/>
        <rFont val="Arial"/>
        <family val="2"/>
      </rPr>
      <t>droite</t>
    </r>
    <r>
      <rPr>
        <sz val="10"/>
        <rFont val="Arial"/>
        <family val="0"/>
      </rPr>
      <t xml:space="preserve"> → Paris</t>
    </r>
  </si>
  <si>
    <t>Près de Wissous → Orly, Paris Est, Rungis</t>
  </si>
  <si>
    <t>Sur la A6b/E15/E50</t>
  </si>
  <si>
    <t>Près de Fresnes → Lille, Metz, Nancy</t>
  </si>
  <si>
    <t>→ Bobigny, Lille, Marne-la-Vallée</t>
  </si>
  <si>
    <t>→ Bobigny, Lille, Fontenay</t>
  </si>
  <si>
    <t>Sur la A86</t>
  </si>
  <si>
    <t>→ Bobigny, Lille, aéroport Ch. De Gaulle</t>
  </si>
  <si>
    <t>Sur la A3/E15</t>
  </si>
  <si>
    <t>Prendre A1 → Lille</t>
  </si>
  <si>
    <t>Près de Combles → Cambrai, Valencienne</t>
  </si>
  <si>
    <t>Sur la A2/E19</t>
  </si>
  <si>
    <t>Mons</t>
  </si>
  <si>
    <t>Arrivée à Liège</t>
  </si>
  <si>
    <t>Frontière</t>
  </si>
  <si>
    <t>8h00</t>
  </si>
  <si>
    <t>18h50</t>
  </si>
  <si>
    <t>15h25</t>
  </si>
  <si>
    <t>13h28</t>
  </si>
  <si>
    <t>07h08'</t>
  </si>
  <si>
    <t>Départ de Tilff</t>
  </si>
  <si>
    <t>07h30'</t>
  </si>
  <si>
    <t>Aire de VERLAINE (E42)</t>
  </si>
  <si>
    <t>RV avec Yuri et Claudine (40' pour petit déj.)</t>
  </si>
  <si>
    <t>08h10'</t>
  </si>
  <si>
    <t>Départ de Verlaine</t>
  </si>
  <si>
    <t>09h10'</t>
  </si>
  <si>
    <t>09h55'</t>
  </si>
  <si>
    <t>Carburant à l'aire d'ASSERVILLERS</t>
  </si>
  <si>
    <t>20' d'arrêt</t>
  </si>
  <si>
    <r>
      <t xml:space="preserve">direction </t>
    </r>
    <r>
      <rPr>
        <b/>
        <sz val="12"/>
        <rFont val="Arial"/>
        <family val="2"/>
      </rPr>
      <t>A3, Bordeaux / Nantes</t>
    </r>
  </si>
  <si>
    <t>Prendre le périph.</t>
  </si>
  <si>
    <t>direction porte de Bercy</t>
  </si>
  <si>
    <t>Sortie Porte d'Italie</t>
  </si>
  <si>
    <t>direction A6b, Nantes, Bordeaux</t>
  </si>
  <si>
    <t>A6b =&gt; A10</t>
  </si>
  <si>
    <t>direction Orléans, Nantes</t>
  </si>
  <si>
    <t>direction Orléans, Bordeaux</t>
  </si>
  <si>
    <t>12h03'</t>
  </si>
  <si>
    <t>Carburant à l'aire de FRANCHEVILLE</t>
  </si>
  <si>
    <t>14h17'</t>
  </si>
  <si>
    <t>Carburant à l'aire de JAUNAY - CLAN</t>
  </si>
  <si>
    <t>16h23'</t>
  </si>
  <si>
    <t>Carburant à l'aire de SAUGON</t>
  </si>
  <si>
    <t>Sortie 1, prendre l' A630 - E5</t>
  </si>
  <si>
    <r>
      <t>Sortie 15</t>
    </r>
    <r>
      <rPr>
        <sz val="12"/>
        <rFont val="Arial"/>
        <family val="0"/>
      </rPr>
      <t>, prendre l' A63 - E5</t>
    </r>
  </si>
  <si>
    <t>19h05'</t>
  </si>
  <si>
    <t>Carburant à l'aire de LABENNE - OUEST</t>
  </si>
  <si>
    <r>
      <t xml:space="preserve">Sortie n° 5 </t>
    </r>
    <r>
      <rPr>
        <sz val="12"/>
        <rFont val="Arial"/>
        <family val="0"/>
      </rPr>
      <t>=&gt; D932</t>
    </r>
  </si>
  <si>
    <r>
      <t xml:space="preserve">Direction </t>
    </r>
    <r>
      <rPr>
        <b/>
        <sz val="12"/>
        <rFont val="Arial"/>
        <family val="2"/>
      </rPr>
      <t>Cambo-les-bains</t>
    </r>
  </si>
  <si>
    <t>Giratoire, droite =&gt; D3</t>
  </si>
  <si>
    <t>Direction Arcanques, St. Pée-s-Nivelle</t>
  </si>
  <si>
    <t>A Arcanques, giratoire =&gt; droite D755</t>
  </si>
  <si>
    <t>Direction St. Pée-s-Nivelle</t>
  </si>
  <si>
    <t>D755 =&gt; gauche D255</t>
  </si>
  <si>
    <t>D255 =&gt; gauche D918 =&gt; droite D3</t>
  </si>
  <si>
    <t>à St. Pée-sur-Nivelle</t>
  </si>
  <si>
    <t>X D3/D4 =&gt; Sare par D4</t>
  </si>
  <si>
    <t>19h56'</t>
  </si>
  <si>
    <t>Temps de route : 10h20'</t>
  </si>
  <si>
    <t>64310   SARE</t>
  </si>
  <si>
    <t xml:space="preserve"> + 33 (05) 59.47.51.42</t>
  </si>
  <si>
    <t>Prix : 46€/chambre + 15€/dîner</t>
  </si>
  <si>
    <t>Km part.</t>
  </si>
  <si>
    <t>Km Tot.</t>
  </si>
  <si>
    <t>Départ de Sare</t>
  </si>
  <si>
    <t>St. JPdP, droite =&gt; Pto de Ibaneta (D933)</t>
  </si>
  <si>
    <r>
      <t xml:space="preserve">direction </t>
    </r>
    <r>
      <rPr>
        <b/>
        <sz val="12"/>
        <rFont val="Arial"/>
        <family val="2"/>
      </rPr>
      <t xml:space="preserve">Roncevaux </t>
    </r>
    <r>
      <rPr>
        <sz val="12"/>
        <rFont val="Arial"/>
        <family val="2"/>
      </rPr>
      <t>(Orreaga / Roncesvalles)</t>
    </r>
  </si>
  <si>
    <t>09h15'</t>
  </si>
  <si>
    <t>Entrée en Espagne =&gt; N135</t>
  </si>
  <si>
    <t>Pto de Ibaneta (N135)</t>
  </si>
  <si>
    <t>1057 m. / 15' d'arrêt</t>
  </si>
  <si>
    <t>09h40'</t>
  </si>
  <si>
    <t>Roncevaux</t>
  </si>
  <si>
    <r>
      <t xml:space="preserve">N135 =&gt; </t>
    </r>
    <r>
      <rPr>
        <b/>
        <sz val="12"/>
        <rFont val="Arial"/>
        <family val="2"/>
      </rPr>
      <t>IRUNEA, PAMPLONA</t>
    </r>
  </si>
  <si>
    <t>Contournement de Pamplona</t>
  </si>
  <si>
    <t>Via Na32 et N135</t>
  </si>
  <si>
    <t>10h30'</t>
  </si>
  <si>
    <t>Prendre l'A15</t>
  </si>
  <si>
    <r>
      <t xml:space="preserve">direction </t>
    </r>
    <r>
      <rPr>
        <b/>
        <sz val="12"/>
        <rFont val="Arial"/>
        <family val="2"/>
      </rPr>
      <t>San Seabastian</t>
    </r>
  </si>
  <si>
    <r>
      <t xml:space="preserve">Sortie </t>
    </r>
    <r>
      <rPr>
        <b/>
        <sz val="12"/>
        <rFont val="Arial"/>
        <family val="2"/>
      </rPr>
      <t xml:space="preserve">n°88 </t>
    </r>
    <r>
      <rPr>
        <sz val="12"/>
        <rFont val="Arial"/>
        <family val="2"/>
      </rPr>
      <t>=&gt; N111</t>
    </r>
  </si>
  <si>
    <r>
      <t xml:space="preserve">direction </t>
    </r>
    <r>
      <rPr>
        <b/>
        <sz val="12"/>
        <rFont val="Arial"/>
        <family val="2"/>
      </rPr>
      <t>Logroño</t>
    </r>
  </si>
  <si>
    <t>11h00</t>
  </si>
  <si>
    <t>Carburant à Estella</t>
  </si>
  <si>
    <t>Rester sur N111</t>
  </si>
  <si>
    <t>N111 =&gt; N232</t>
  </si>
  <si>
    <t>11h42'</t>
  </si>
  <si>
    <r>
      <t xml:space="preserve">Sur N232, sortie </t>
    </r>
    <r>
      <rPr>
        <b/>
        <sz val="12"/>
        <rFont val="Arial"/>
        <family val="2"/>
      </rPr>
      <t>n° 417</t>
    </r>
  </si>
  <si>
    <r>
      <t xml:space="preserve">direction </t>
    </r>
    <r>
      <rPr>
        <b/>
        <sz val="12"/>
        <rFont val="Arial"/>
        <family val="2"/>
      </rPr>
      <t>N120, Burgos</t>
    </r>
  </si>
  <si>
    <t>Rester sur N120</t>
  </si>
  <si>
    <r>
      <t xml:space="preserve">Bretelle droite, puis </t>
    </r>
    <r>
      <rPr>
        <b/>
        <sz val="12"/>
        <rFont val="Arial"/>
        <family val="2"/>
      </rPr>
      <t>droite sur N1</t>
    </r>
  </si>
  <si>
    <t>Contournement de Burgos          direction Bilbao, Logroño</t>
  </si>
  <si>
    <t>Prendre E8O / A1 / E5 à droite</t>
  </si>
  <si>
    <r>
      <t>Rester sur A1 / E80 (</t>
    </r>
    <r>
      <rPr>
        <b/>
        <sz val="12"/>
        <rFont val="Arial"/>
        <family val="2"/>
      </rPr>
      <t>Sortie n°236</t>
    </r>
    <r>
      <rPr>
        <sz val="12"/>
        <rFont val="Arial"/>
        <family val="2"/>
      </rPr>
      <t>)</t>
    </r>
  </si>
  <si>
    <t>Pas sur E5 / N1 !                    Direction Valladolid / Palencia</t>
  </si>
  <si>
    <t>Carburant à Torquemada</t>
  </si>
  <si>
    <t>Rester sur E80 / N620</t>
  </si>
  <si>
    <t>Sortie 151</t>
  </si>
  <si>
    <t>Contournement de Tordesillas</t>
  </si>
  <si>
    <t>Prendre A6 / E80 à droite</t>
  </si>
  <si>
    <r>
      <t xml:space="preserve">direction </t>
    </r>
    <r>
      <rPr>
        <b/>
        <sz val="12"/>
        <rFont val="Arial"/>
        <family val="2"/>
      </rPr>
      <t>Zamora, Portugal</t>
    </r>
  </si>
  <si>
    <t>Sortie n°156 =&gt; E82 / N122</t>
  </si>
  <si>
    <t>direction Zamora, Portugal</t>
  </si>
  <si>
    <t>Rester sur E82 / N122</t>
  </si>
  <si>
    <t>Contournement Zamora ??? Direction Portugal, Bragança</t>
  </si>
  <si>
    <t>Carburant à Campsa ?</t>
  </si>
  <si>
    <t>Voir densité de stations …</t>
  </si>
  <si>
    <t>Sortie =&gt; Za 324</t>
  </si>
  <si>
    <t>direction Portugal, Miranda do Douro</t>
  </si>
  <si>
    <t>Entrée au Portugal</t>
  </si>
  <si>
    <t xml:space="preserve">Arrivée à Miranda do Douro Residencial Vista Bela        rua do Mercado, 63                xxx-xx Miranda do Douro </t>
  </si>
  <si>
    <t>Temps de route : 6h40'</t>
  </si>
  <si>
    <t>Residencial Vista Bella</t>
  </si>
  <si>
    <t>Rua do Mercado, 63</t>
  </si>
  <si>
    <t>5210 - 210 Miranda do Douro</t>
  </si>
  <si>
    <t xml:space="preserve"> +351 273.431.054</t>
  </si>
  <si>
    <t>Départ de Mirada Do Douro</t>
  </si>
  <si>
    <r>
      <t xml:space="preserve">Route locale, </t>
    </r>
    <r>
      <rPr>
        <sz val="10"/>
        <color indexed="10"/>
        <rFont val="Arial"/>
        <family val="2"/>
      </rPr>
      <t>pas sur la carte Michelin!</t>
    </r>
  </si>
  <si>
    <t>Temps de route : 5h35'</t>
  </si>
  <si>
    <t>Tél : +351 (258) 577 375</t>
  </si>
  <si>
    <t>4980   Ponta da Barca</t>
  </si>
  <si>
    <t>75 €/maison</t>
  </si>
  <si>
    <t>Par la N 203</t>
  </si>
  <si>
    <t>Prendre la N 101</t>
  </si>
  <si>
    <t>Sortie n°1</t>
  </si>
  <si>
    <t>Prendre la N 103</t>
  </si>
  <si>
    <t>Tourner à droite plusieurs x</t>
  </si>
  <si>
    <r>
      <t xml:space="preserve">Routes locales =&gt; </t>
    </r>
    <r>
      <rPr>
        <b/>
        <sz val="10"/>
        <rFont val="Arial"/>
        <family val="2"/>
      </rPr>
      <t>Bom Jesus do Mte</t>
    </r>
  </si>
  <si>
    <r>
      <t xml:space="preserve">Prendre </t>
    </r>
    <r>
      <rPr>
        <b/>
        <sz val="10"/>
        <rFont val="Arial"/>
        <family val="2"/>
      </rPr>
      <t>N 309</t>
    </r>
    <r>
      <rPr>
        <sz val="10"/>
        <rFont val="Arial"/>
        <family val="2"/>
      </rPr>
      <t xml:space="preserve"> =&gt; droite</t>
    </r>
  </si>
  <si>
    <t>Direction Longos, puis Caldas das Taipas</t>
  </si>
  <si>
    <r>
      <t xml:space="preserve">Caldas das Taipas </t>
    </r>
    <r>
      <rPr>
        <sz val="10"/>
        <rFont val="Arial"/>
        <family val="2"/>
      </rPr>
      <t>=&gt; N 101</t>
    </r>
  </si>
  <si>
    <t>Direction Guimarães</t>
  </si>
  <si>
    <t>78 - 79,3</t>
  </si>
  <si>
    <t>Prendre 2x à droite</t>
  </si>
  <si>
    <t>Direction A11 (A7?) =&gt; PORTO</t>
  </si>
  <si>
    <t>Prendre A11 (A7?)</t>
  </si>
  <si>
    <t>Direction PORTO (péage)</t>
  </si>
  <si>
    <t>Quitter A11, prendre A3-IP1-E1</t>
  </si>
  <si>
    <r>
      <t>Sortie n°5</t>
    </r>
    <r>
      <rPr>
        <sz val="10"/>
        <rFont val="Arial"/>
        <family val="2"/>
      </rPr>
      <t>, SANTO TIRSO</t>
    </r>
  </si>
  <si>
    <t>Prendre N104</t>
  </si>
  <si>
    <t>Tél : 00 351 222-07-31-40                    Fax : 00 351 222-07-31-49                     45 €/nuit/chambre double. Espace fermé pour motos.</t>
  </si>
  <si>
    <t>Temps de route : 1h59'</t>
  </si>
  <si>
    <t>Residential Grande Hotel de Paris</t>
  </si>
  <si>
    <t>Rua da Fabrica, 27 - 29</t>
  </si>
  <si>
    <t>4050 - 247   PORTO</t>
  </si>
  <si>
    <t>Tél : +351 (222) 073 140</t>
  </si>
  <si>
    <t>73€/ch.</t>
  </si>
  <si>
    <t>Tps.</t>
  </si>
  <si>
    <t>09h00</t>
  </si>
  <si>
    <r>
      <t xml:space="preserve">Départ de Porto par la </t>
    </r>
    <r>
      <rPr>
        <b/>
        <sz val="10"/>
        <rFont val="Arial"/>
        <family val="2"/>
      </rPr>
      <t>N 108</t>
    </r>
  </si>
  <si>
    <t>45'</t>
  </si>
  <si>
    <r>
      <t xml:space="preserve">Prendre </t>
    </r>
    <r>
      <rPr>
        <sz val="10"/>
        <rFont val="Arial"/>
        <family val="2"/>
      </rPr>
      <t xml:space="preserve">la </t>
    </r>
    <r>
      <rPr>
        <b/>
        <sz val="10"/>
        <rFont val="Arial"/>
        <family val="2"/>
      </rPr>
      <t>N224</t>
    </r>
  </si>
  <si>
    <t>Direction Castelo de Paiva - CINFÃES</t>
  </si>
  <si>
    <t>8'</t>
  </si>
  <si>
    <r>
      <t xml:space="preserve">Prendre la </t>
    </r>
    <r>
      <rPr>
        <b/>
        <sz val="10"/>
        <rFont val="Arial"/>
        <family val="2"/>
      </rPr>
      <t>N222</t>
    </r>
  </si>
  <si>
    <t>Direction CINFÃES</t>
  </si>
  <si>
    <t>26'</t>
  </si>
  <si>
    <r>
      <t xml:space="preserve">Prendre la </t>
    </r>
    <r>
      <rPr>
        <b/>
        <sz val="10"/>
        <rFont val="Arial"/>
        <family val="2"/>
      </rPr>
      <t>N 321</t>
    </r>
  </si>
  <si>
    <t>1'</t>
  </si>
  <si>
    <t>Arrivée à Cinfães</t>
  </si>
  <si>
    <t>Temps de route : 1h20'</t>
  </si>
  <si>
    <t>Maria Isabel Noronha Nasciento Cunha</t>
  </si>
  <si>
    <t>Porto Antigo</t>
  </si>
  <si>
    <t>4690 - 423 CINFÃES</t>
  </si>
  <si>
    <t>Tél : +351 (0255)562 334</t>
  </si>
  <si>
    <t>Direction São Romao de Aregos</t>
  </si>
  <si>
    <t>Direction Vila Real</t>
  </si>
  <si>
    <r>
      <t xml:space="preserve">Prendre à droite </t>
    </r>
    <r>
      <rPr>
        <b/>
        <sz val="10"/>
        <rFont val="Arial"/>
        <family val="2"/>
      </rPr>
      <t>IP4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E82</t>
    </r>
    <r>
      <rPr>
        <sz val="10"/>
        <rFont val="Arial"/>
        <family val="2"/>
      </rPr>
      <t>)</t>
    </r>
  </si>
  <si>
    <t>1h52'</t>
  </si>
  <si>
    <r>
      <t xml:space="preserve">Solar de Mateus par la </t>
    </r>
    <r>
      <rPr>
        <b/>
        <sz val="10"/>
        <rFont val="Arial"/>
        <family val="2"/>
      </rPr>
      <t>N322</t>
    </r>
  </si>
  <si>
    <t>Michelin p116 (**)</t>
  </si>
  <si>
    <t>Option n°1 par la vallée du Douro</t>
  </si>
  <si>
    <t>Remonter N322</t>
  </si>
  <si>
    <t>Prendre à gauche, puis gauche =&gt; N313-1</t>
  </si>
  <si>
    <r>
      <t xml:space="preserve">Prendre à droite =&gt; </t>
    </r>
    <r>
      <rPr>
        <b/>
        <sz val="10"/>
        <rFont val="Arial"/>
        <family val="2"/>
      </rPr>
      <t>N313</t>
    </r>
  </si>
  <si>
    <t>Direction Portela</t>
  </si>
  <si>
    <r>
      <t xml:space="preserve">Gauche =&gt; </t>
    </r>
    <r>
      <rPr>
        <b/>
        <sz val="10"/>
        <rFont val="Arial"/>
        <family val="2"/>
      </rPr>
      <t>N2</t>
    </r>
  </si>
  <si>
    <r>
      <t xml:space="preserve">Gauche =&gt; </t>
    </r>
    <r>
      <rPr>
        <b/>
        <sz val="10"/>
        <rFont val="Arial"/>
        <family val="2"/>
      </rPr>
      <t>N222</t>
    </r>
  </si>
  <si>
    <t>Vallée du DOURO</t>
  </si>
  <si>
    <r>
      <t xml:space="preserve">Prendre à gauche =&gt; </t>
    </r>
    <r>
      <rPr>
        <b/>
        <sz val="10"/>
        <rFont val="Arial"/>
        <family val="2"/>
      </rPr>
      <t>N323</t>
    </r>
  </si>
  <si>
    <t>Direction Pinhão</t>
  </si>
  <si>
    <t>Arrivée à Pinhão</t>
  </si>
  <si>
    <t>Option n°2 par les vignes (Mich. P116)</t>
  </si>
  <si>
    <r>
      <t xml:space="preserve">N322 =&gt; </t>
    </r>
    <r>
      <rPr>
        <b/>
        <sz val="10"/>
        <rFont val="Arial"/>
        <family val="2"/>
      </rPr>
      <t>SABROSA</t>
    </r>
  </si>
  <si>
    <r>
      <t xml:space="preserve">N323 =&gt; </t>
    </r>
    <r>
      <rPr>
        <b/>
        <sz val="10"/>
        <rFont val="Arial"/>
        <family val="2"/>
      </rPr>
      <t>PINHÃO</t>
    </r>
  </si>
  <si>
    <t>Temps de route : 2h40'</t>
  </si>
  <si>
    <t>Casa de Vilarinho de S. Romão</t>
  </si>
  <si>
    <t>Cristina van Zeller</t>
  </si>
  <si>
    <t>Lugar da Capela</t>
  </si>
  <si>
    <t>5060 - 630   VILARINHO DE S. ROMÃO</t>
  </si>
  <si>
    <t>Tél : + 351 (0259) 930 754</t>
  </si>
  <si>
    <t>75€/ch. + 15€/dîner</t>
  </si>
  <si>
    <t>Départ de Pinhão par la N323</t>
  </si>
  <si>
    <r>
      <t xml:space="preserve">Prendre à gauche =&gt; </t>
    </r>
    <r>
      <rPr>
        <b/>
        <sz val="10"/>
        <rFont val="Arial"/>
        <family val="2"/>
      </rPr>
      <t>N222</t>
    </r>
  </si>
  <si>
    <t>1h00</t>
  </si>
  <si>
    <r>
      <t xml:space="preserve">Prendre à gauche =&gt; </t>
    </r>
    <r>
      <rPr>
        <b/>
        <sz val="10"/>
        <rFont val="Arial"/>
        <family val="2"/>
      </rPr>
      <t>N102</t>
    </r>
  </si>
  <si>
    <r>
      <t xml:space="preserve">Prendre à droite =&gt; </t>
    </r>
    <r>
      <rPr>
        <b/>
        <sz val="10"/>
        <rFont val="Arial"/>
        <family val="2"/>
      </rPr>
      <t>N222</t>
    </r>
  </si>
  <si>
    <t>Parque arqueológico do Vale do Côa (**)</t>
  </si>
  <si>
    <t>Michelin p258</t>
  </si>
  <si>
    <t>Castelo Melhor (**)</t>
  </si>
  <si>
    <t>Michelin p137</t>
  </si>
  <si>
    <r>
      <t xml:space="preserve">Prendre </t>
    </r>
    <r>
      <rPr>
        <b/>
        <sz val="10"/>
        <rFont val="Arial"/>
        <family val="2"/>
      </rPr>
      <t xml:space="preserve">N332 </t>
    </r>
    <r>
      <rPr>
        <sz val="10"/>
        <rFont val="Arial"/>
        <family val="2"/>
      </rPr>
      <t>à droite</t>
    </r>
  </si>
  <si>
    <r>
      <t xml:space="preserve">Prendre </t>
    </r>
    <r>
      <rPr>
        <b/>
        <sz val="10"/>
        <rFont val="Arial"/>
        <family val="2"/>
      </rPr>
      <t xml:space="preserve">N221 </t>
    </r>
    <r>
      <rPr>
        <sz val="10"/>
        <rFont val="Arial"/>
        <family val="2"/>
      </rPr>
      <t>à droite</t>
    </r>
  </si>
  <si>
    <t>Castelo Rodrigo - Serra da Marofa</t>
  </si>
  <si>
    <t>Michelin p222</t>
  </si>
  <si>
    <t>Rester sur N221</t>
  </si>
  <si>
    <t>à Freixedas</t>
  </si>
  <si>
    <r>
      <t xml:space="preserve">Prendre la </t>
    </r>
    <r>
      <rPr>
        <b/>
        <sz val="10"/>
        <rFont val="Arial"/>
        <family val="2"/>
      </rPr>
      <t>N16</t>
    </r>
    <r>
      <rPr>
        <sz val="10"/>
        <rFont val="Arial"/>
        <family val="2"/>
      </rPr>
      <t xml:space="preserve"> à droite</t>
    </r>
  </si>
  <si>
    <t>Direction Guarda Gare</t>
  </si>
  <si>
    <r>
      <t xml:space="preserve">Prendre la </t>
    </r>
    <r>
      <rPr>
        <b/>
        <sz val="10"/>
        <rFont val="Arial"/>
        <family val="2"/>
      </rPr>
      <t>N16 (E802)</t>
    </r>
    <r>
      <rPr>
        <sz val="10"/>
        <rFont val="Arial"/>
        <family val="2"/>
      </rPr>
      <t xml:space="preserve"> à gauche</t>
    </r>
  </si>
  <si>
    <t xml:space="preserve">Direction Guarda </t>
  </si>
  <si>
    <r>
      <t xml:space="preserve">Prendre la </t>
    </r>
    <r>
      <rPr>
        <b/>
        <sz val="10"/>
        <rFont val="Arial"/>
        <family val="2"/>
      </rPr>
      <t>N18-1</t>
    </r>
  </si>
  <si>
    <t>Direction Vale de Estrela</t>
  </si>
  <si>
    <r>
      <t xml:space="preserve">A Valhelhas, prendre la </t>
    </r>
    <r>
      <rPr>
        <b/>
        <sz val="10"/>
        <rFont val="Arial"/>
        <family val="2"/>
      </rPr>
      <t>N232</t>
    </r>
    <r>
      <rPr>
        <sz val="10"/>
        <rFont val="Arial"/>
        <family val="2"/>
      </rPr>
      <t xml:space="preserve"> à droite</t>
    </r>
  </si>
  <si>
    <t>Direction Manteigas</t>
  </si>
  <si>
    <r>
      <t xml:space="preserve">Prendre à gauche la </t>
    </r>
    <r>
      <rPr>
        <b/>
        <sz val="10"/>
        <rFont val="Arial"/>
        <family val="2"/>
      </rPr>
      <t>N338</t>
    </r>
  </si>
  <si>
    <t>Arrivée à Manteigas</t>
  </si>
  <si>
    <t>Temps de route : 3h24'</t>
  </si>
  <si>
    <t>Albergaria Berne</t>
  </si>
  <si>
    <t>Santo António</t>
  </si>
  <si>
    <t>6260   MANTEIGAS</t>
  </si>
  <si>
    <t>Tél : +351 (275) 981 351</t>
  </si>
  <si>
    <t>48€/ch.</t>
  </si>
  <si>
    <r>
      <t xml:space="preserve">Départ de Manteigas par </t>
    </r>
    <r>
      <rPr>
        <b/>
        <sz val="10"/>
        <rFont val="Arial"/>
        <family val="2"/>
      </rPr>
      <t>N338</t>
    </r>
  </si>
  <si>
    <t>Vale do Zêzere</t>
  </si>
  <si>
    <t>15'</t>
  </si>
  <si>
    <r>
      <t xml:space="preserve">Droite sur </t>
    </r>
    <r>
      <rPr>
        <b/>
        <sz val="10"/>
        <rFont val="Arial"/>
        <family val="2"/>
      </rPr>
      <t>N339</t>
    </r>
  </si>
  <si>
    <t xml:space="preserve"> =&gt; Monte Torre</t>
  </si>
  <si>
    <r>
      <t xml:space="preserve">Gauche sur </t>
    </r>
    <r>
      <rPr>
        <b/>
        <sz val="10"/>
        <rFont val="Arial"/>
        <family val="2"/>
      </rPr>
      <t>N231</t>
    </r>
  </si>
  <si>
    <t>à  Seia</t>
  </si>
  <si>
    <t>Droite sur roure locale</t>
  </si>
  <si>
    <t>à São Romao</t>
  </si>
  <si>
    <r>
      <t xml:space="preserve">Gauche sur </t>
    </r>
    <r>
      <rPr>
        <b/>
        <sz val="10"/>
        <rFont val="Arial"/>
        <family val="2"/>
      </rPr>
      <t>N17</t>
    </r>
  </si>
  <si>
    <t>Rester sur N17</t>
  </si>
  <si>
    <r>
      <t xml:space="preserve">Droite sur </t>
    </r>
    <r>
      <rPr>
        <b/>
        <sz val="10"/>
        <rFont val="Arial"/>
        <family val="2"/>
      </rPr>
      <t>N17-2</t>
    </r>
  </si>
  <si>
    <t>Droite sur route locale</t>
  </si>
  <si>
    <t xml:space="preserve"> =&gt; Travanca do Mondego</t>
  </si>
  <si>
    <r>
      <t xml:space="preserve">A TRAVANCA, prendre </t>
    </r>
    <r>
      <rPr>
        <b/>
        <sz val="10"/>
        <rFont val="Arial"/>
        <family val="2"/>
      </rPr>
      <t>N228</t>
    </r>
  </si>
  <si>
    <r>
      <t xml:space="preserve">Traverser la </t>
    </r>
    <r>
      <rPr>
        <b/>
        <sz val="10"/>
        <rFont val="Arial"/>
        <family val="2"/>
      </rPr>
      <t>E801</t>
    </r>
  </si>
  <si>
    <t>2h00</t>
  </si>
  <si>
    <t>A FREIXO, prendre route locale à gauche</t>
  </si>
  <si>
    <t>Route à droite</t>
  </si>
  <si>
    <t>Route à gauche</t>
  </si>
  <si>
    <r>
      <t xml:space="preserve">Gauche sur </t>
    </r>
    <r>
      <rPr>
        <b/>
        <sz val="10"/>
        <rFont val="Arial"/>
        <family val="2"/>
      </rPr>
      <t>N234</t>
    </r>
  </si>
  <si>
    <t xml:space="preserve"> =&gt; Luso</t>
  </si>
  <si>
    <r>
      <t xml:space="preserve">A LUSO, gauche sur </t>
    </r>
    <r>
      <rPr>
        <b/>
        <sz val="10"/>
        <rFont val="Arial"/>
        <family val="2"/>
      </rPr>
      <t>N235</t>
    </r>
  </si>
  <si>
    <t>2h23'</t>
  </si>
  <si>
    <t>Buçaco</t>
  </si>
  <si>
    <t>N235, traverser E801</t>
  </si>
  <si>
    <t>Droite sur N110</t>
  </si>
  <si>
    <t xml:space="preserve"> =&gt; Coimbra</t>
  </si>
  <si>
    <t>3h00</t>
  </si>
  <si>
    <t>Intersection N110/N17</t>
  </si>
  <si>
    <t>Coimbra ?</t>
  </si>
  <si>
    <r>
      <t xml:space="preserve">N17, droite sur </t>
    </r>
    <r>
      <rPr>
        <b/>
        <sz val="10"/>
        <rFont val="Arial"/>
        <family val="2"/>
      </rPr>
      <t>N2</t>
    </r>
  </si>
  <si>
    <t xml:space="preserve"> =&gt; Arganil</t>
  </si>
  <si>
    <t>Passer Arganil et Avô sur la N342</t>
  </si>
  <si>
    <r>
      <t xml:space="preserve">Gauche sur </t>
    </r>
    <r>
      <rPr>
        <b/>
        <sz val="10"/>
        <rFont val="Arial"/>
        <family val="2"/>
      </rPr>
      <t>N230</t>
    </r>
  </si>
  <si>
    <r>
      <t xml:space="preserve">A Galizes, </t>
    </r>
    <r>
      <rPr>
        <b/>
        <sz val="10"/>
        <rFont val="Arial"/>
        <family val="2"/>
      </rPr>
      <t xml:space="preserve">N17 </t>
    </r>
    <r>
      <rPr>
        <sz val="10"/>
        <rFont val="Arial"/>
        <family val="2"/>
      </rPr>
      <t>à droite</t>
    </r>
  </si>
  <si>
    <t xml:space="preserve"> =&gt; Seia</t>
  </si>
  <si>
    <r>
      <t xml:space="preserve">Droite sur </t>
    </r>
    <r>
      <rPr>
        <b/>
        <sz val="10"/>
        <rFont val="Arial"/>
        <family val="2"/>
      </rPr>
      <t>N231</t>
    </r>
  </si>
  <si>
    <r>
      <t xml:space="preserve">Gauche sur </t>
    </r>
    <r>
      <rPr>
        <b/>
        <sz val="10"/>
        <rFont val="Arial"/>
        <family val="2"/>
      </rPr>
      <t>N339</t>
    </r>
  </si>
  <si>
    <t>Gauche sur route locale</t>
  </si>
  <si>
    <r>
      <t xml:space="preserve">Droite sur </t>
    </r>
    <r>
      <rPr>
        <b/>
        <sz val="10"/>
        <rFont val="Arial"/>
        <family val="2"/>
      </rPr>
      <t>N232</t>
    </r>
  </si>
  <si>
    <t>Arrivée à Mantegas</t>
  </si>
  <si>
    <t>Temps de déplacement : 5h39'</t>
  </si>
  <si>
    <t>09h30'</t>
  </si>
  <si>
    <t>Départ de Manteigas par N338</t>
  </si>
  <si>
    <r>
      <t xml:space="preserve">Droite, </t>
    </r>
    <r>
      <rPr>
        <b/>
        <sz val="10"/>
        <rFont val="Arial"/>
        <family val="2"/>
      </rPr>
      <t>N232</t>
    </r>
  </si>
  <si>
    <r>
      <t xml:space="preserve">Gauche sur </t>
    </r>
    <r>
      <rPr>
        <b/>
        <sz val="10"/>
        <rFont val="Arial"/>
        <family val="2"/>
      </rPr>
      <t>N802</t>
    </r>
  </si>
  <si>
    <r>
      <t xml:space="preserve">Droite sur </t>
    </r>
    <r>
      <rPr>
        <b/>
        <sz val="10"/>
        <rFont val="Arial"/>
        <family val="2"/>
      </rPr>
      <t>N345</t>
    </r>
  </si>
  <si>
    <t xml:space="preserve"> =&gt; Belmonte (**)</t>
  </si>
  <si>
    <r>
      <t xml:space="preserve">Prendre </t>
    </r>
    <r>
      <rPr>
        <b/>
        <sz val="10"/>
        <rFont val="Arial"/>
        <family val="2"/>
      </rPr>
      <t>N345-1</t>
    </r>
  </si>
  <si>
    <t xml:space="preserve"> =&gt; Carvalhal</t>
  </si>
  <si>
    <r>
      <t xml:space="preserve">Gauche sur </t>
    </r>
    <r>
      <rPr>
        <b/>
        <sz val="10"/>
        <rFont val="Arial"/>
        <family val="2"/>
      </rPr>
      <t>N18-3</t>
    </r>
  </si>
  <si>
    <t xml:space="preserve"> =&gt; Casteleiro</t>
  </si>
  <si>
    <r>
      <t xml:space="preserve">A Terreiro das Bruxas, droite sur </t>
    </r>
    <r>
      <rPr>
        <b/>
        <sz val="10"/>
        <rFont val="Arial"/>
        <family val="2"/>
      </rPr>
      <t>N233</t>
    </r>
  </si>
  <si>
    <t xml:space="preserve"> =&gt; Penamacor</t>
  </si>
  <si>
    <t>1h15'</t>
  </si>
  <si>
    <r>
      <t xml:space="preserve">Contournement de Penamacor, puis gauche sur </t>
    </r>
    <r>
      <rPr>
        <b/>
        <sz val="10"/>
        <rFont val="Arial"/>
        <family val="2"/>
      </rPr>
      <t>N332</t>
    </r>
  </si>
  <si>
    <t xml:space="preserve"> =&gt; Aldeia de João Pires</t>
  </si>
  <si>
    <t>A Aldeia de João Pires, gauche  sur route locale</t>
  </si>
  <si>
    <t xml:space="preserve"> =&gt; Cidral, Monsanto</t>
  </si>
  <si>
    <t>74,2 puis 76,8</t>
  </si>
  <si>
    <t>2x droite</t>
  </si>
  <si>
    <t>A Cidral =&gt; Relva, Monsanto</t>
  </si>
  <si>
    <t>1h35'</t>
  </si>
  <si>
    <t>Monsanto</t>
  </si>
  <si>
    <r>
      <t xml:space="preserve">Retour sur </t>
    </r>
    <r>
      <rPr>
        <b/>
        <sz val="10"/>
        <rFont val="Arial"/>
        <family val="2"/>
      </rPr>
      <t>N239</t>
    </r>
  </si>
  <si>
    <r>
      <t xml:space="preserve">Gauche sur </t>
    </r>
    <r>
      <rPr>
        <b/>
        <sz val="10"/>
        <rFont val="Arial"/>
        <family val="2"/>
      </rPr>
      <t>N233</t>
    </r>
  </si>
  <si>
    <t>Direction Castelo Branco</t>
  </si>
  <si>
    <t>2h25'</t>
  </si>
  <si>
    <t>Castelo Branco</t>
  </si>
  <si>
    <t>Jardim do Antigo Paço Episcopal (**)</t>
  </si>
  <si>
    <r>
      <t>N112 sur 2,6 km</t>
    </r>
    <r>
      <rPr>
        <sz val="10"/>
        <rFont val="Arial"/>
        <family val="2"/>
      </rPr>
      <t xml:space="preserve">, puis </t>
    </r>
    <r>
      <rPr>
        <b/>
        <sz val="10"/>
        <rFont val="Arial"/>
        <family val="2"/>
      </rPr>
      <t>E802</t>
    </r>
  </si>
  <si>
    <t xml:space="preserve"> =&gt; Covilhã</t>
  </si>
  <si>
    <t>Quitter E802 =&gt; Covilhã</t>
  </si>
  <si>
    <r>
      <t xml:space="preserve">Droite sur </t>
    </r>
    <r>
      <rPr>
        <b/>
        <sz val="10"/>
        <rFont val="Arial"/>
        <family val="2"/>
      </rPr>
      <t>N338</t>
    </r>
  </si>
  <si>
    <t xml:space="preserve"> =&gt; Vale do Zêzere</t>
  </si>
  <si>
    <t>3h48'</t>
  </si>
  <si>
    <t>Temps de déplacement : 3h48'</t>
  </si>
  <si>
    <r>
      <t xml:space="preserve">Départ de Manteigas </t>
    </r>
    <r>
      <rPr>
        <b/>
        <sz val="10"/>
        <rFont val="Arial"/>
        <family val="2"/>
      </rPr>
      <t>N338</t>
    </r>
  </si>
  <si>
    <t>Vale de Zêzere</t>
  </si>
  <si>
    <t xml:space="preserve"> =&gt;  Covilhã</t>
  </si>
  <si>
    <t>Covilhã</t>
  </si>
  <si>
    <r>
      <t xml:space="preserve">Prendre </t>
    </r>
    <r>
      <rPr>
        <b/>
        <sz val="10"/>
        <rFont val="Arial"/>
        <family val="2"/>
      </rPr>
      <t xml:space="preserve">N18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E802</t>
    </r>
    <r>
      <rPr>
        <sz val="10"/>
        <rFont val="Arial"/>
        <family val="2"/>
      </rPr>
      <t>)</t>
    </r>
  </si>
  <si>
    <t xml:space="preserve"> =&gt; Castelo Branco</t>
  </si>
  <si>
    <t>50'</t>
  </si>
  <si>
    <r>
      <t xml:space="preserve">A  Fundão, droite sur </t>
    </r>
    <r>
      <rPr>
        <b/>
        <sz val="10"/>
        <rFont val="Arial"/>
        <family val="2"/>
      </rPr>
      <t>N238</t>
    </r>
  </si>
  <si>
    <r>
      <t xml:space="preserve">Gauche sur </t>
    </r>
    <r>
      <rPr>
        <b/>
        <sz val="10"/>
        <rFont val="Arial"/>
        <family val="2"/>
      </rPr>
      <t>N352</t>
    </r>
  </si>
  <si>
    <t xml:space="preserve"> =&gt; São Vincente da Beira</t>
  </si>
  <si>
    <r>
      <t xml:space="preserve">Droite sur </t>
    </r>
    <r>
      <rPr>
        <b/>
        <sz val="10"/>
        <rFont val="Arial"/>
        <family val="2"/>
      </rPr>
      <t>N352-1</t>
    </r>
  </si>
  <si>
    <t xml:space="preserve"> =&gt; Partida, Almaceda</t>
  </si>
  <si>
    <t>1h30'</t>
  </si>
  <si>
    <r>
      <t xml:space="preserve">Droite sur </t>
    </r>
    <r>
      <rPr>
        <b/>
        <sz val="10"/>
        <rFont val="Arial"/>
        <family val="2"/>
      </rPr>
      <t>N112</t>
    </r>
  </si>
  <si>
    <r>
      <t xml:space="preserve">Gauche sur </t>
    </r>
    <r>
      <rPr>
        <b/>
        <sz val="10"/>
        <rFont val="Arial"/>
        <family val="2"/>
      </rPr>
      <t>N238</t>
    </r>
  </si>
  <si>
    <t>N238 =&gt; Sertã (rester sur N238)</t>
  </si>
  <si>
    <t>Traverser la IC8</t>
  </si>
  <si>
    <t>Traverser la N110 (rester sur N238)</t>
  </si>
  <si>
    <t xml:space="preserve"> =&gt; Tomar</t>
  </si>
  <si>
    <t>3h10'</t>
  </si>
  <si>
    <r>
      <t xml:space="preserve">Droite sur </t>
    </r>
    <r>
      <rPr>
        <b/>
        <sz val="10"/>
        <rFont val="Arial"/>
        <family val="2"/>
      </rPr>
      <t>N113</t>
    </r>
  </si>
  <si>
    <r>
      <t xml:space="preserve">A Pinhel, gauche sur </t>
    </r>
    <r>
      <rPr>
        <b/>
        <sz val="10"/>
        <rFont val="Arial"/>
        <family val="2"/>
      </rPr>
      <t>N356</t>
    </r>
  </si>
  <si>
    <t xml:space="preserve"> =&gt; Fatima</t>
  </si>
  <si>
    <t>4h00'</t>
  </si>
  <si>
    <t>Batalha (***)</t>
  </si>
  <si>
    <r>
      <t xml:space="preserve">Gauche sur </t>
    </r>
    <r>
      <rPr>
        <b/>
        <sz val="10"/>
        <rFont val="Arial"/>
        <family val="2"/>
      </rPr>
      <t>N1</t>
    </r>
  </si>
  <si>
    <r>
      <t xml:space="preserve">Droite sur </t>
    </r>
    <r>
      <rPr>
        <b/>
        <sz val="10"/>
        <rFont val="Arial"/>
        <family val="2"/>
      </rPr>
      <t>N8</t>
    </r>
  </si>
  <si>
    <t>4h20'</t>
  </si>
  <si>
    <t>Alcobaça (**)</t>
  </si>
  <si>
    <r>
      <t xml:space="preserve">Droite sur </t>
    </r>
    <r>
      <rPr>
        <b/>
        <sz val="10"/>
        <rFont val="Arial"/>
        <family val="2"/>
      </rPr>
      <t>N8-4</t>
    </r>
  </si>
  <si>
    <t>4h25'</t>
  </si>
  <si>
    <t>Arrivée à Nazaré</t>
  </si>
  <si>
    <t>Temps de déplacement :4h25'</t>
  </si>
  <si>
    <t>Quinta Princesa do Pinhal</t>
  </si>
  <si>
    <t>Estrada Nacional 242 - Cruzamento de Fanhais</t>
  </si>
  <si>
    <t>2450 - Nazaré</t>
  </si>
  <si>
    <t>Tél : +351 (262) 552 648</t>
  </si>
  <si>
    <t>Acompte de 73 € versé</t>
  </si>
  <si>
    <t>70 €/ch., acompte de 70 € versé</t>
  </si>
  <si>
    <t>Arrivée au Grande Hotel de Paris Residencial, rua da Fábricia, 27 et 29</t>
  </si>
  <si>
    <t>A voir  (*au Michelin)</t>
  </si>
  <si>
    <t>Pyrénées</t>
  </si>
  <si>
    <t>46 €/chambre + 15 €/diner</t>
  </si>
  <si>
    <t>Sierra de la Demanda, Haute vallée du Douro, gorges, rio, village (*), barrage (*)</t>
  </si>
  <si>
    <t>P410 GR et P207 du Michelin</t>
  </si>
  <si>
    <t>Par Bragança (*), Chaves, Serra do Gerês (**) et Espagne, Lindoso (*)</t>
  </si>
  <si>
    <t>P146 du Michelin et P409 du GR</t>
  </si>
  <si>
    <t>Par Bom Jesus do Monte (**) et Guimarães (**)</t>
  </si>
  <si>
    <t>P226 à 238 du Michelin et P339 du GR</t>
  </si>
  <si>
    <t>Début de la vallée du Douro (**)</t>
  </si>
  <si>
    <t xml:space="preserve">P114 du Michelin             </t>
  </si>
  <si>
    <t>Vallée du Douro (**), Sta Maria de Cárquere, Miradouro da Bao Vista (**), Solar de Mateus (**), Vallée du Douro</t>
  </si>
  <si>
    <t>P114 du Michelin et P396 du GR</t>
  </si>
  <si>
    <t>Castelo Melhor(*), Vale do Côa (**), Castelo Rodrigo et Guarda</t>
  </si>
  <si>
    <t>P 137 et 222 du Michelin et P414 =&gt;419 du GR</t>
  </si>
  <si>
    <t>Vale glaciaro do Zêzere (**), Monte Torre (**), Buçaco (**), Coimbra (**)</t>
  </si>
  <si>
    <t>P 120, 91 et 105 du Michelin</t>
  </si>
  <si>
    <t>Belmonte (*), Monsanto (**) et Castelo Branco (jardins)(**)</t>
  </si>
  <si>
    <t>P 85, 209 et 98 du Michelin</t>
  </si>
  <si>
    <t>Batalha (***) et Alcobaça (**), puis Nazaré (*)</t>
  </si>
  <si>
    <t>P 80, 64 et 211 du Michelin + P 292 du GR</t>
  </si>
  <si>
    <t>Peniche, Cabo Carvoeiro (*) et île de Berlenga (**) + la côte</t>
  </si>
  <si>
    <t>P 221 et 84 du Michelin  P 280 et 284 du Routard</t>
  </si>
  <si>
    <t>Visites de la ville (***) et environs (**)</t>
  </si>
  <si>
    <t>P 149 =&gt; 200 du Michelin                          P79 du Routard</t>
  </si>
  <si>
    <t>Évora (***)</t>
  </si>
  <si>
    <t>P125 du Michelin et P243 du GR</t>
  </si>
  <si>
    <t>P207 du Michelin et P273 du GR</t>
  </si>
  <si>
    <t>Via l'Espagne (Cáceres, Salamanca, Valladolid, Burgos, Vitoria, San Sebastian et Biarritz</t>
  </si>
  <si>
    <t>Castelo de Vide, Marvão (**)</t>
  </si>
  <si>
    <t>A8, IC1 dir. Lisboa, Caldas da Rainha</t>
  </si>
  <si>
    <r>
      <t xml:space="preserve">Départ par la </t>
    </r>
    <r>
      <rPr>
        <b/>
        <sz val="10"/>
        <rFont val="Arial"/>
        <family val="2"/>
      </rPr>
      <t>N8,4</t>
    </r>
  </si>
  <si>
    <t>Sortie 14 vers Obidos, Serra d'El-Rei, Peniche</t>
  </si>
  <si>
    <t>N114, IP6 vers Peniche</t>
  </si>
  <si>
    <t>A droite sur la N247, dir. Lourinhã</t>
  </si>
  <si>
    <t>A Sintra, prendre la N9 vers Estoril</t>
  </si>
  <si>
    <t>Prendre la N6,8 vers Estoril</t>
  </si>
  <si>
    <t>Arrivée à Estoril</t>
  </si>
  <si>
    <t>Bateaux à 9.30, 11.30 et 17.30 de Peniche et à 10.30, 16.30 et 18.30 de Berlenga</t>
  </si>
  <si>
    <t>19:10</t>
  </si>
  <si>
    <t>Residencial Smart</t>
  </si>
  <si>
    <t>Rua Maestro Lacerda, no. 6 et en parallèle à Rua Viana no. 63</t>
  </si>
  <si>
    <t>2765 Estoril</t>
  </si>
  <si>
    <t>Tel.: + 351 (021) 468 21 64</t>
  </si>
  <si>
    <t>Prix: 80 €/chambre</t>
  </si>
  <si>
    <t>A Peniche, reprendre la N114</t>
  </si>
  <si>
    <t>Bateau A/R et promenade sur Berlenga</t>
  </si>
  <si>
    <t>Chèque pour les arrhes à récupérer</t>
  </si>
  <si>
    <r>
      <t xml:space="preserve">Repas: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12 €</t>
    </r>
  </si>
  <si>
    <t>Prix : 30€ / chambre double</t>
  </si>
  <si>
    <r>
      <t xml:space="preserve">A Gois, gauche sur </t>
    </r>
    <r>
      <rPr>
        <b/>
        <sz val="10"/>
        <rFont val="Arial"/>
        <family val="2"/>
      </rPr>
      <t>N342</t>
    </r>
  </si>
  <si>
    <t>Départ d'Estoril</t>
  </si>
  <si>
    <t>Prendre N6 vers Oeiras, Lisboa, Belém</t>
  </si>
  <si>
    <t>Ponte 25 de Abril</t>
  </si>
  <si>
    <t>Bretelle E01/N6</t>
  </si>
  <si>
    <t>9h34'</t>
  </si>
  <si>
    <r>
      <t>Sortie 3</t>
    </r>
    <r>
      <rPr>
        <sz val="10"/>
        <rFont val="Arial"/>
        <family val="0"/>
      </rPr>
      <t xml:space="preserve"> Montemor-o-Novo Norte</t>
    </r>
  </si>
  <si>
    <t>Vers  Évora</t>
  </si>
  <si>
    <r>
      <t xml:space="preserve">A Montemor-o-Novo, </t>
    </r>
    <r>
      <rPr>
        <b/>
        <sz val="10"/>
        <rFont val="Arial"/>
        <family val="2"/>
      </rPr>
      <t>gauche</t>
    </r>
    <r>
      <rPr>
        <sz val="10"/>
        <rFont val="Arial"/>
        <family val="0"/>
      </rPr>
      <t xml:space="preserve"> sur la N114/E90</t>
    </r>
  </si>
  <si>
    <t>11h00'</t>
  </si>
  <si>
    <t>Arrivée à Canaviais</t>
  </si>
  <si>
    <t>Direction Nord</t>
  </si>
  <si>
    <t>Le Bosquet,M. et J-P. ARNAUDIN</t>
  </si>
  <si>
    <t>rue de Hazan 40230 - TOSSE (F)</t>
  </si>
  <si>
    <t>tél 05 58 43 03 40</t>
  </si>
  <si>
    <t>40 €/nuit/chambre double restos à proximité.</t>
  </si>
  <si>
    <t>Carte: variante Francilienne, puis Reims</t>
  </si>
  <si>
    <t>Carburant</t>
  </si>
  <si>
    <t>Nourriture</t>
  </si>
  <si>
    <t>Visites</t>
  </si>
  <si>
    <t>Péages</t>
  </si>
  <si>
    <t>Total par couple</t>
  </si>
  <si>
    <t>Attention, pas la porte 14B</t>
  </si>
  <si>
    <t>(14 avec arche en ogive)</t>
  </si>
  <si>
    <t>Estoril</t>
  </si>
  <si>
    <t>Lisboa (Estoril)</t>
  </si>
  <si>
    <t>sur la A4, E50</t>
  </si>
  <si>
    <t>→ Bobigny, Lille, Marne-la-Vallée, Metz</t>
  </si>
  <si>
    <t>sur la A4/E50</t>
  </si>
  <si>
    <t>Sortie 26, Châlons-en-Champagne Reims</t>
  </si>
  <si>
    <t>→ Rethel, Charleville-Mézières</t>
  </si>
  <si>
    <t>Sur la N51/E420/E46</t>
  </si>
  <si>
    <t>Prendre la A34/E420/E</t>
  </si>
  <si>
    <r>
      <t>Droite</t>
    </r>
    <r>
      <rPr>
        <sz val="10"/>
        <rFont val="Arial"/>
        <family val="0"/>
      </rPr>
      <t xml:space="preserve"> vers Sedan</t>
    </r>
  </si>
  <si>
    <t>Sur la A46-E44</t>
  </si>
  <si>
    <t>A Bazeille (fin E44): Bouillon (Belgique)</t>
  </si>
  <si>
    <t>Sur la E46</t>
  </si>
  <si>
    <t>Direction Bouillon, Libramont</t>
  </si>
  <si>
    <t>Sur la N89</t>
  </si>
  <si>
    <t>Prendre autoroute E411 vers Liège</t>
  </si>
  <si>
    <t>→ Bastogne, Liège</t>
  </si>
  <si>
    <t>Sur la E25</t>
  </si>
  <si>
    <t>Via Reims</t>
  </si>
  <si>
    <t>Via Mons</t>
  </si>
  <si>
    <t>Istilharte puis Cuevas de Bruja</t>
  </si>
  <si>
    <t>Route non indiquée sur Michelin 234</t>
  </si>
  <si>
    <t>A Zuggaramurdi, gauche vers Dantxarinea</t>
  </si>
  <si>
    <t>Droite vers Amaiur suer la N121B</t>
  </si>
  <si>
    <r>
      <t xml:space="preserve">direction </t>
    </r>
    <r>
      <rPr>
        <b/>
        <sz val="12"/>
        <rFont val="Arial"/>
        <family val="2"/>
      </rPr>
      <t>Elizondo</t>
    </r>
  </si>
  <si>
    <t>A Arikzum, gauche vers St Etienne de Baïgorry</t>
  </si>
  <si>
    <t>Par le col d'Ispéguy</t>
  </si>
  <si>
    <t>A St Etienne de B., gauche puis droite sur la D15</t>
  </si>
  <si>
    <t>Direction St Jean-Pied-de-Port</t>
  </si>
  <si>
    <r>
      <t xml:space="preserve">Départ de Cinfães(Porto Antigo) par la </t>
    </r>
    <r>
      <rPr>
        <b/>
        <sz val="10"/>
        <rFont val="Arial"/>
        <family val="2"/>
      </rPr>
      <t>N321</t>
    </r>
  </si>
  <si>
    <t>Prendre à gauche</t>
  </si>
  <si>
    <t>Au carrefour: tout droit vers Ribadouro</t>
  </si>
  <si>
    <t>Sur la N108: à droite vers Peso da Régua</t>
  </si>
  <si>
    <t>A Peso da Régua: N2 à gauche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</si>
</sst>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m/d/yy"/>
    <numFmt numFmtId="173" formatCode="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[Red]\-#,##0.00\ "/>
    <numFmt numFmtId="178" formatCode="[h]:mm"/>
    <numFmt numFmtId="179" formatCode="0.0"/>
    <numFmt numFmtId="180" formatCode="mmm\-yyyy"/>
    <numFmt numFmtId="181" formatCode="h\.mm;@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#\ \l"/>
    <numFmt numFmtId="186" formatCode="#,##0.00\ _€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 style="thin"/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7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5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5" xfId="0" applyFont="1" applyBorder="1" applyAlignment="1">
      <alignment/>
    </xf>
    <xf numFmtId="0" fontId="3" fillId="0" borderId="12" xfId="0" applyFont="1" applyBorder="1" applyAlignment="1">
      <alignment/>
    </xf>
    <xf numFmtId="179" fontId="0" fillId="0" borderId="9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179" fontId="0" fillId="0" borderId="8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35" xfId="0" applyFont="1" applyBorder="1" applyAlignment="1">
      <alignment/>
    </xf>
    <xf numFmtId="49" fontId="8" fillId="0" borderId="47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4" xfId="0" applyBorder="1" applyAlignment="1">
      <alignment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35" xfId="0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 horizontal="right"/>
    </xf>
    <xf numFmtId="0" fontId="3" fillId="0" borderId="44" xfId="0" applyFont="1" applyBorder="1" applyAlignment="1">
      <alignment wrapText="1"/>
    </xf>
    <xf numFmtId="0" fontId="0" fillId="0" borderId="45" xfId="0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6" xfId="0" applyBorder="1" applyAlignment="1">
      <alignment/>
    </xf>
    <xf numFmtId="0" fontId="0" fillId="0" borderId="51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51" xfId="0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/>
    </xf>
    <xf numFmtId="0" fontId="0" fillId="0" borderId="2" xfId="0" applyBorder="1" applyAlignment="1">
      <alignment wrapText="1"/>
    </xf>
    <xf numFmtId="181" fontId="0" fillId="0" borderId="0" xfId="0" applyNumberFormat="1" applyBorder="1" applyAlignment="1">
      <alignment horizontal="right"/>
    </xf>
    <xf numFmtId="20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186" fontId="0" fillId="0" borderId="0" xfId="0" applyNumberFormat="1" applyAlignment="1">
      <alignment/>
    </xf>
    <xf numFmtId="0" fontId="3" fillId="0" borderId="0" xfId="0" applyFont="1" applyAlignment="1">
      <alignment/>
    </xf>
    <xf numFmtId="186" fontId="3" fillId="0" borderId="22" xfId="0" applyNumberFormat="1" applyFont="1" applyBorder="1" applyAlignment="1">
      <alignment/>
    </xf>
    <xf numFmtId="49" fontId="8" fillId="0" borderId="52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/>
    </xf>
    <xf numFmtId="49" fontId="0" fillId="0" borderId="56" xfId="0" applyNumberFormat="1" applyFont="1" applyBorder="1" applyAlignment="1">
      <alignment horizontal="center" vertical="center"/>
    </xf>
    <xf numFmtId="49" fontId="0" fillId="0" borderId="57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5" xfId="0" applyBorder="1" applyAlignment="1">
      <alignment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8" xfId="0" applyBorder="1" applyAlignment="1">
      <alignment/>
    </xf>
    <xf numFmtId="0" fontId="0" fillId="0" borderId="61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7" xfId="0" applyFill="1" applyBorder="1" applyAlignment="1">
      <alignment/>
    </xf>
    <xf numFmtId="3" fontId="0" fillId="0" borderId="68" xfId="0" applyNumberFormat="1" applyBorder="1" applyAlignment="1">
      <alignment/>
    </xf>
    <xf numFmtId="20" fontId="0" fillId="0" borderId="68" xfId="0" applyNumberFormat="1" applyBorder="1" applyAlignment="1">
      <alignment horizontal="right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 horizontal="right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65" xfId="0" applyFill="1" applyBorder="1" applyAlignment="1">
      <alignment/>
    </xf>
    <xf numFmtId="177" fontId="0" fillId="0" borderId="4" xfId="0" applyNumberFormat="1" applyBorder="1" applyAlignment="1">
      <alignment/>
    </xf>
    <xf numFmtId="177" fontId="0" fillId="0" borderId="5" xfId="0" applyNumberFormat="1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7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5" xfId="0" applyBorder="1" applyAlignment="1">
      <alignment horizontal="center" vertical="center" textRotation="90" wrapText="1"/>
    </xf>
    <xf numFmtId="0" fontId="0" fillId="0" borderId="75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distributed" textRotation="255"/>
    </xf>
    <xf numFmtId="49" fontId="12" fillId="0" borderId="18" xfId="0" applyNumberFormat="1" applyFont="1" applyBorder="1" applyAlignment="1">
      <alignment horizontal="center" vertical="distributed" textRotation="255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0</xdr:rowOff>
    </xdr:from>
    <xdr:to>
      <xdr:col>5</xdr:col>
      <xdr:colOff>419100</xdr:colOff>
      <xdr:row>0</xdr:row>
      <xdr:rowOff>0</xdr:rowOff>
    </xdr:to>
    <xdr:sp>
      <xdr:nvSpPr>
        <xdr:cNvPr id="1" name="_v0003"/>
        <xdr:cNvSpPr>
          <a:spLocks/>
        </xdr:cNvSpPr>
      </xdr:nvSpPr>
      <xdr:spPr>
        <a:xfrm>
          <a:off x="2009775" y="0"/>
          <a:ext cx="4991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39</xdr:row>
      <xdr:rowOff>0</xdr:rowOff>
    </xdr:from>
    <xdr:to>
      <xdr:col>4</xdr:col>
      <xdr:colOff>1666875</xdr:colOff>
      <xdr:row>71</xdr:row>
      <xdr:rowOff>28575</xdr:rowOff>
    </xdr:to>
    <xdr:sp>
      <xdr:nvSpPr>
        <xdr:cNvPr id="2" name="_v0003"/>
        <xdr:cNvSpPr>
          <a:spLocks/>
        </xdr:cNvSpPr>
      </xdr:nvSpPr>
      <xdr:spPr>
        <a:xfrm>
          <a:off x="742950" y="9086850"/>
          <a:ext cx="5124450" cy="521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47625</xdr:colOff>
      <xdr:row>35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1943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1" name="_v0000"/>
        <xdr:cNvSpPr>
          <a:spLocks noChangeAspect="1"/>
        </xdr:cNvSpPr>
      </xdr:nvSpPr>
      <xdr:spPr>
        <a:xfrm>
          <a:off x="66675" y="0"/>
          <a:ext cx="798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4</xdr:col>
      <xdr:colOff>1295400</xdr:colOff>
      <xdr:row>0</xdr:row>
      <xdr:rowOff>0</xdr:rowOff>
    </xdr:to>
    <xdr:sp>
      <xdr:nvSpPr>
        <xdr:cNvPr id="2" name="_v0000"/>
        <xdr:cNvSpPr>
          <a:spLocks noChangeAspect="1"/>
        </xdr:cNvSpPr>
      </xdr:nvSpPr>
      <xdr:spPr>
        <a:xfrm>
          <a:off x="1371600" y="0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4</xdr:col>
      <xdr:colOff>1990725</xdr:colOff>
      <xdr:row>0</xdr:row>
      <xdr:rowOff>0</xdr:rowOff>
    </xdr:to>
    <xdr:sp>
      <xdr:nvSpPr>
        <xdr:cNvPr id="3" name="_v0001"/>
        <xdr:cNvSpPr>
          <a:spLocks noChangeAspect="1"/>
        </xdr:cNvSpPr>
      </xdr:nvSpPr>
      <xdr:spPr>
        <a:xfrm>
          <a:off x="409575" y="0"/>
          <a:ext cx="5857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5</xdr:col>
      <xdr:colOff>609600</xdr:colOff>
      <xdr:row>54</xdr:row>
      <xdr:rowOff>133350</xdr:rowOff>
    </xdr:to>
    <xdr:sp>
      <xdr:nvSpPr>
        <xdr:cNvPr id="4" name="_v0000"/>
        <xdr:cNvSpPr>
          <a:spLocks/>
        </xdr:cNvSpPr>
      </xdr:nvSpPr>
      <xdr:spPr>
        <a:xfrm>
          <a:off x="0" y="4010025"/>
          <a:ext cx="7267575" cy="507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1" name="_v0000"/>
        <xdr:cNvSpPr>
          <a:spLocks noChangeAspect="1"/>
        </xdr:cNvSpPr>
      </xdr:nvSpPr>
      <xdr:spPr>
        <a:xfrm>
          <a:off x="66675" y="0"/>
          <a:ext cx="6705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4</xdr:col>
      <xdr:colOff>923925</xdr:colOff>
      <xdr:row>0</xdr:row>
      <xdr:rowOff>0</xdr:rowOff>
    </xdr:to>
    <xdr:sp>
      <xdr:nvSpPr>
        <xdr:cNvPr id="2" name="_v0000"/>
        <xdr:cNvSpPr>
          <a:spLocks noChangeAspect="1"/>
        </xdr:cNvSpPr>
      </xdr:nvSpPr>
      <xdr:spPr>
        <a:xfrm>
          <a:off x="1552575" y="0"/>
          <a:ext cx="382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4</xdr:col>
      <xdr:colOff>923925</xdr:colOff>
      <xdr:row>0</xdr:row>
      <xdr:rowOff>0</xdr:rowOff>
    </xdr:to>
    <xdr:sp>
      <xdr:nvSpPr>
        <xdr:cNvPr id="3" name="_v0001"/>
        <xdr:cNvSpPr>
          <a:spLocks noChangeAspect="1"/>
        </xdr:cNvSpPr>
      </xdr:nvSpPr>
      <xdr:spPr>
        <a:xfrm>
          <a:off x="409575" y="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4" name="_v0000"/>
        <xdr:cNvSpPr>
          <a:spLocks/>
        </xdr:cNvSpPr>
      </xdr:nvSpPr>
      <xdr:spPr>
        <a:xfrm>
          <a:off x="0" y="0"/>
          <a:ext cx="599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1619250</xdr:colOff>
      <xdr:row>9</xdr:row>
      <xdr:rowOff>114300</xdr:rowOff>
    </xdr:from>
    <xdr:to>
      <xdr:col>4</xdr:col>
      <xdr:colOff>923925</xdr:colOff>
      <xdr:row>26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571625"/>
          <a:ext cx="19050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44</xdr:row>
      <xdr:rowOff>28575</xdr:rowOff>
    </xdr:from>
    <xdr:to>
      <xdr:col>4</xdr:col>
      <xdr:colOff>1238250</xdr:colOff>
      <xdr:row>62</xdr:row>
      <xdr:rowOff>123825</xdr:rowOff>
    </xdr:to>
    <xdr:sp>
      <xdr:nvSpPr>
        <xdr:cNvPr id="1" name="_v0000"/>
        <xdr:cNvSpPr>
          <a:spLocks noChangeAspect="1"/>
        </xdr:cNvSpPr>
      </xdr:nvSpPr>
      <xdr:spPr>
        <a:xfrm>
          <a:off x="1352550" y="10658475"/>
          <a:ext cx="4162425" cy="300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29</xdr:row>
      <xdr:rowOff>28575</xdr:rowOff>
    </xdr:from>
    <xdr:to>
      <xdr:col>4</xdr:col>
      <xdr:colOff>2133600</xdr:colOff>
      <xdr:row>48</xdr:row>
      <xdr:rowOff>38100</xdr:rowOff>
    </xdr:to>
    <xdr:sp>
      <xdr:nvSpPr>
        <xdr:cNvPr id="1" name="_v0000"/>
        <xdr:cNvSpPr>
          <a:spLocks noChangeAspect="1"/>
        </xdr:cNvSpPr>
      </xdr:nvSpPr>
      <xdr:spPr>
        <a:xfrm>
          <a:off x="238125" y="4962525"/>
          <a:ext cx="6172200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27</xdr:row>
      <xdr:rowOff>38100</xdr:rowOff>
    </xdr:from>
    <xdr:to>
      <xdr:col>4</xdr:col>
      <xdr:colOff>1190625</xdr:colOff>
      <xdr:row>59</xdr:row>
      <xdr:rowOff>104775</xdr:rowOff>
    </xdr:to>
    <xdr:sp>
      <xdr:nvSpPr>
        <xdr:cNvPr id="1" name="_v0000"/>
        <xdr:cNvSpPr>
          <a:spLocks/>
        </xdr:cNvSpPr>
      </xdr:nvSpPr>
      <xdr:spPr>
        <a:xfrm>
          <a:off x="1104900" y="4924425"/>
          <a:ext cx="4362450" cy="514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15</xdr:row>
      <xdr:rowOff>28575</xdr:rowOff>
    </xdr:from>
    <xdr:to>
      <xdr:col>4</xdr:col>
      <xdr:colOff>1619250</xdr:colOff>
      <xdr:row>30</xdr:row>
      <xdr:rowOff>133350</xdr:rowOff>
    </xdr:to>
    <xdr:sp>
      <xdr:nvSpPr>
        <xdr:cNvPr id="1" name="_v0000"/>
        <xdr:cNvSpPr>
          <a:spLocks noChangeAspect="1"/>
        </xdr:cNvSpPr>
      </xdr:nvSpPr>
      <xdr:spPr>
        <a:xfrm>
          <a:off x="1123950" y="2505075"/>
          <a:ext cx="4772025" cy="2533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6</xdr:col>
      <xdr:colOff>561975</xdr:colOff>
      <xdr:row>57</xdr:row>
      <xdr:rowOff>95250</xdr:rowOff>
    </xdr:to>
    <xdr:sp>
      <xdr:nvSpPr>
        <xdr:cNvPr id="1" name="_v0000"/>
        <xdr:cNvSpPr>
          <a:spLocks noChangeAspect="1"/>
        </xdr:cNvSpPr>
      </xdr:nvSpPr>
      <xdr:spPr>
        <a:xfrm>
          <a:off x="0" y="4429125"/>
          <a:ext cx="7981950" cy="494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1" name="_v0000"/>
        <xdr:cNvSpPr>
          <a:spLocks noChangeAspect="1"/>
        </xdr:cNvSpPr>
      </xdr:nvSpPr>
      <xdr:spPr>
        <a:xfrm>
          <a:off x="66675" y="0"/>
          <a:ext cx="798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17</xdr:row>
      <xdr:rowOff>85725</xdr:rowOff>
    </xdr:from>
    <xdr:to>
      <xdr:col>3</xdr:col>
      <xdr:colOff>2362200</xdr:colOff>
      <xdr:row>55</xdr:row>
      <xdr:rowOff>19050</xdr:rowOff>
    </xdr:to>
    <xdr:sp>
      <xdr:nvSpPr>
        <xdr:cNvPr id="2" name="_v0000"/>
        <xdr:cNvSpPr>
          <a:spLocks noChangeAspect="1"/>
        </xdr:cNvSpPr>
      </xdr:nvSpPr>
      <xdr:spPr>
        <a:xfrm>
          <a:off x="57150" y="2886075"/>
          <a:ext cx="4200525" cy="608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1" name="_v0000"/>
        <xdr:cNvSpPr>
          <a:spLocks noChangeAspect="1"/>
        </xdr:cNvSpPr>
      </xdr:nvSpPr>
      <xdr:spPr>
        <a:xfrm>
          <a:off x="66675" y="0"/>
          <a:ext cx="798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4</xdr:col>
      <xdr:colOff>1295400</xdr:colOff>
      <xdr:row>0</xdr:row>
      <xdr:rowOff>0</xdr:rowOff>
    </xdr:to>
    <xdr:sp>
      <xdr:nvSpPr>
        <xdr:cNvPr id="2" name="_v0000"/>
        <xdr:cNvSpPr>
          <a:spLocks noChangeAspect="1"/>
        </xdr:cNvSpPr>
      </xdr:nvSpPr>
      <xdr:spPr>
        <a:xfrm>
          <a:off x="1371600" y="0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32</xdr:row>
      <xdr:rowOff>152400</xdr:rowOff>
    </xdr:from>
    <xdr:to>
      <xdr:col>4</xdr:col>
      <xdr:colOff>2028825</xdr:colOff>
      <xdr:row>59</xdr:row>
      <xdr:rowOff>95250</xdr:rowOff>
    </xdr:to>
    <xdr:sp>
      <xdr:nvSpPr>
        <xdr:cNvPr id="3" name="_v0000"/>
        <xdr:cNvSpPr>
          <a:spLocks noChangeAspect="1"/>
        </xdr:cNvSpPr>
      </xdr:nvSpPr>
      <xdr:spPr>
        <a:xfrm>
          <a:off x="171450" y="5381625"/>
          <a:ext cx="6134100" cy="431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1" name="_v0000"/>
        <xdr:cNvSpPr>
          <a:spLocks noChangeAspect="1"/>
        </xdr:cNvSpPr>
      </xdr:nvSpPr>
      <xdr:spPr>
        <a:xfrm>
          <a:off x="66675" y="0"/>
          <a:ext cx="818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4</xdr:col>
      <xdr:colOff>1295400</xdr:colOff>
      <xdr:row>0</xdr:row>
      <xdr:rowOff>0</xdr:rowOff>
    </xdr:to>
    <xdr:sp>
      <xdr:nvSpPr>
        <xdr:cNvPr id="2" name="_v0000"/>
        <xdr:cNvSpPr>
          <a:spLocks noChangeAspect="1"/>
        </xdr:cNvSpPr>
      </xdr:nvSpPr>
      <xdr:spPr>
        <a:xfrm>
          <a:off x="1571625" y="0"/>
          <a:ext cx="420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21</xdr:row>
      <xdr:rowOff>28575</xdr:rowOff>
    </xdr:from>
    <xdr:to>
      <xdr:col>4</xdr:col>
      <xdr:colOff>1828800</xdr:colOff>
      <xdr:row>60</xdr:row>
      <xdr:rowOff>66675</xdr:rowOff>
    </xdr:to>
    <xdr:sp>
      <xdr:nvSpPr>
        <xdr:cNvPr id="3" name="_v0001"/>
        <xdr:cNvSpPr>
          <a:spLocks noChangeAspect="1"/>
        </xdr:cNvSpPr>
      </xdr:nvSpPr>
      <xdr:spPr>
        <a:xfrm>
          <a:off x="247650" y="3800475"/>
          <a:ext cx="6057900" cy="635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devilarinho.com/" TargetMode="External" /><Relationship Id="rId2" Type="http://schemas.openxmlformats.org/officeDocument/2006/relationships/hyperlink" Target="Evora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pane ySplit="1" topLeftCell="BM5" activePane="bottomLeft" state="frozen"/>
      <selection pane="topLeft" activeCell="A1" sqref="A1"/>
      <selection pane="bottomLeft" activeCell="B20" sqref="B20"/>
    </sheetView>
  </sheetViews>
  <sheetFormatPr defaultColWidth="11.421875" defaultRowHeight="12.75"/>
  <cols>
    <col min="1" max="1" width="8.140625" style="1" bestFit="1" customWidth="1"/>
    <col min="2" max="3" width="15.57421875" style="2" bestFit="1" customWidth="1"/>
    <col min="4" max="4" width="9.140625" style="3" customWidth="1"/>
    <col min="5" max="5" width="10.421875" style="3" bestFit="1" customWidth="1"/>
    <col min="6" max="6" width="11.28125" style="4" bestFit="1" customWidth="1"/>
    <col min="7" max="7" width="18.28125" style="0" hidden="1" customWidth="1"/>
    <col min="8" max="8" width="26.57421875" style="0" customWidth="1"/>
    <col min="9" max="9" width="33.8515625" style="0" bestFit="1" customWidth="1"/>
    <col min="10" max="16384" width="9.140625" style="0" customWidth="1"/>
  </cols>
  <sheetData>
    <row r="1" spans="1:9" ht="25.5" customHeight="1">
      <c r="A1" s="1" t="s">
        <v>5</v>
      </c>
      <c r="B1" s="2" t="s">
        <v>1</v>
      </c>
      <c r="C1" s="2" t="s">
        <v>2</v>
      </c>
      <c r="D1" s="3" t="s">
        <v>14</v>
      </c>
      <c r="E1" s="3" t="s">
        <v>15</v>
      </c>
      <c r="F1" s="4" t="s">
        <v>12</v>
      </c>
      <c r="G1" t="s">
        <v>16</v>
      </c>
      <c r="H1" t="s">
        <v>529</v>
      </c>
      <c r="I1" t="s">
        <v>27</v>
      </c>
    </row>
    <row r="2" spans="1:9" ht="12.75">
      <c r="A2" s="1">
        <v>37848</v>
      </c>
      <c r="B2" s="6" t="s">
        <v>3</v>
      </c>
      <c r="C2" s="2" t="s">
        <v>21</v>
      </c>
      <c r="D2" s="3">
        <f>'RB 15-08'!B27</f>
        <v>1180</v>
      </c>
      <c r="E2" s="3">
        <f>D2</f>
        <v>1180</v>
      </c>
      <c r="F2" s="4">
        <v>0.4305555555555556</v>
      </c>
      <c r="G2" t="s">
        <v>17</v>
      </c>
      <c r="H2" t="s">
        <v>530</v>
      </c>
      <c r="I2" t="s">
        <v>531</v>
      </c>
    </row>
    <row r="3" spans="1:9" ht="51">
      <c r="A3" s="1">
        <v>37849</v>
      </c>
      <c r="B3" s="2" t="str">
        <f aca="true" t="shared" si="0" ref="B3:B16">C2</f>
        <v>Sare</v>
      </c>
      <c r="C3" s="2" t="s">
        <v>4</v>
      </c>
      <c r="D3" s="3">
        <f>'RB 16-08'!B33</f>
        <v>686</v>
      </c>
      <c r="E3" s="3">
        <f>E2+D3</f>
        <v>1866</v>
      </c>
      <c r="F3" s="4">
        <v>0.25</v>
      </c>
      <c r="G3" t="s">
        <v>17</v>
      </c>
      <c r="H3" s="5" t="s">
        <v>532</v>
      </c>
      <c r="I3" t="s">
        <v>533</v>
      </c>
    </row>
    <row r="4" spans="1:9" ht="38.25">
      <c r="A4" s="1">
        <v>37850</v>
      </c>
      <c r="B4" s="2" t="str">
        <f t="shared" si="0"/>
        <v>Miranda do Douro</v>
      </c>
      <c r="C4" s="2" t="s">
        <v>7</v>
      </c>
      <c r="D4" s="3">
        <f>'RB 17-08'!B18</f>
        <v>342</v>
      </c>
      <c r="E4" s="3">
        <f aca="true" t="shared" si="1" ref="E4:E17">E3+D4</f>
        <v>2208</v>
      </c>
      <c r="F4" s="4">
        <v>0.24861111111111112</v>
      </c>
      <c r="G4" t="s">
        <v>18</v>
      </c>
      <c r="H4" s="5" t="s">
        <v>534</v>
      </c>
      <c r="I4" t="s">
        <v>535</v>
      </c>
    </row>
    <row r="5" spans="1:9" ht="25.5">
      <c r="A5" s="1">
        <v>37851</v>
      </c>
      <c r="B5" s="2" t="str">
        <f t="shared" si="0"/>
        <v>Lindoso</v>
      </c>
      <c r="C5" s="2" t="s">
        <v>6</v>
      </c>
      <c r="D5" s="3">
        <f>'RB 18-08'!B18</f>
        <v>133</v>
      </c>
      <c r="E5" s="3">
        <f t="shared" si="1"/>
        <v>2341</v>
      </c>
      <c r="F5" s="4">
        <v>0.08888888888888889</v>
      </c>
      <c r="G5" t="s">
        <v>17</v>
      </c>
      <c r="H5" s="5" t="s">
        <v>536</v>
      </c>
      <c r="I5" t="s">
        <v>537</v>
      </c>
    </row>
    <row r="6" spans="1:9" ht="25.5">
      <c r="A6" s="1">
        <v>37852</v>
      </c>
      <c r="B6" s="2" t="str">
        <f t="shared" si="0"/>
        <v>Porto</v>
      </c>
      <c r="C6" s="2" t="s">
        <v>9</v>
      </c>
      <c r="D6" s="3">
        <f>'RB 19-08'!B6</f>
        <v>69</v>
      </c>
      <c r="E6" s="3">
        <f t="shared" si="1"/>
        <v>2410</v>
      </c>
      <c r="F6" s="4">
        <v>0.05555555555555555</v>
      </c>
      <c r="G6" t="s">
        <v>18</v>
      </c>
      <c r="H6" s="5" t="s">
        <v>538</v>
      </c>
      <c r="I6" t="s">
        <v>539</v>
      </c>
    </row>
    <row r="7" spans="1:9" ht="63.75">
      <c r="A7" s="1">
        <v>37853</v>
      </c>
      <c r="B7" s="2" t="str">
        <f t="shared" si="0"/>
        <v>Cinfães</v>
      </c>
      <c r="C7" s="2" t="s">
        <v>8</v>
      </c>
      <c r="D7" s="3">
        <f>'RB 20-08'!B14</f>
        <v>161.2</v>
      </c>
      <c r="E7" s="3">
        <f t="shared" si="1"/>
        <v>2571.2</v>
      </c>
      <c r="F7" s="4">
        <v>0.11458333333333333</v>
      </c>
      <c r="G7" t="s">
        <v>18</v>
      </c>
      <c r="H7" s="5" t="s">
        <v>540</v>
      </c>
      <c r="I7" s="5" t="s">
        <v>541</v>
      </c>
    </row>
    <row r="8" spans="1:9" ht="38.25">
      <c r="A8" s="1">
        <v>37854</v>
      </c>
      <c r="B8" s="2" t="str">
        <f t="shared" si="0"/>
        <v>Pinhão</v>
      </c>
      <c r="C8" s="2" t="s">
        <v>10</v>
      </c>
      <c r="D8" s="3">
        <f>'RB 21-08'!B17</f>
        <v>192</v>
      </c>
      <c r="E8" s="3">
        <f t="shared" si="1"/>
        <v>2763.2</v>
      </c>
      <c r="F8" s="4">
        <v>0.14583333333333334</v>
      </c>
      <c r="G8" s="186" t="s">
        <v>18</v>
      </c>
      <c r="H8" s="5" t="s">
        <v>542</v>
      </c>
      <c r="I8" s="5" t="s">
        <v>543</v>
      </c>
    </row>
    <row r="9" spans="1:9" ht="38.25">
      <c r="A9" s="1">
        <v>37855</v>
      </c>
      <c r="B9" s="2" t="str">
        <f t="shared" si="0"/>
        <v>Manteigas</v>
      </c>
      <c r="C9" s="2" t="s">
        <v>10</v>
      </c>
      <c r="D9" s="3">
        <f>'RB 22-08'!B30</f>
        <v>321.5</v>
      </c>
      <c r="E9" s="3">
        <f t="shared" si="1"/>
        <v>3084.7</v>
      </c>
      <c r="F9" s="4">
        <v>0.23611111111111113</v>
      </c>
      <c r="G9" s="186"/>
      <c r="H9" s="5" t="s">
        <v>544</v>
      </c>
      <c r="I9" s="5" t="s">
        <v>545</v>
      </c>
    </row>
    <row r="10" spans="1:9" ht="25.5">
      <c r="A10" s="1">
        <v>37856</v>
      </c>
      <c r="B10" s="2" t="str">
        <f t="shared" si="0"/>
        <v>Manteigas</v>
      </c>
      <c r="C10" s="2" t="s">
        <v>10</v>
      </c>
      <c r="D10" s="3">
        <f>'RB 23-08'!B19</f>
        <v>220.1</v>
      </c>
      <c r="E10" s="3">
        <f t="shared" si="1"/>
        <v>3304.7999999999997</v>
      </c>
      <c r="F10" s="4">
        <v>0.15972222222222224</v>
      </c>
      <c r="G10" s="186"/>
      <c r="H10" s="5" t="s">
        <v>546</v>
      </c>
      <c r="I10" s="5" t="s">
        <v>547</v>
      </c>
    </row>
    <row r="11" spans="1:9" ht="25.5">
      <c r="A11" s="1">
        <v>37857</v>
      </c>
      <c r="B11" s="2" t="str">
        <f t="shared" si="0"/>
        <v>Manteigas</v>
      </c>
      <c r="C11" s="2" t="s">
        <v>11</v>
      </c>
      <c r="D11" s="3">
        <f>'RB 24-08'!B18</f>
        <v>263.5</v>
      </c>
      <c r="E11" s="3">
        <f t="shared" si="1"/>
        <v>3568.2999999999997</v>
      </c>
      <c r="F11" s="4">
        <v>0.1909722222222222</v>
      </c>
      <c r="G11" t="s">
        <v>18</v>
      </c>
      <c r="H11" s="5" t="s">
        <v>548</v>
      </c>
      <c r="I11" s="5" t="s">
        <v>549</v>
      </c>
    </row>
    <row r="12" spans="1:9" ht="25.5">
      <c r="A12" s="1">
        <v>37858</v>
      </c>
      <c r="B12" s="2" t="str">
        <f t="shared" si="0"/>
        <v>Nazaré</v>
      </c>
      <c r="C12" s="2" t="s">
        <v>604</v>
      </c>
      <c r="D12" s="3">
        <f>'RB 25-08'!B11</f>
        <v>152.19999999999996</v>
      </c>
      <c r="E12" s="3">
        <f t="shared" si="1"/>
        <v>3720.4999999999995</v>
      </c>
      <c r="F12" s="4">
        <v>0.1076388888888889</v>
      </c>
      <c r="G12" t="s">
        <v>17</v>
      </c>
      <c r="H12" s="5" t="s">
        <v>550</v>
      </c>
      <c r="I12" s="5" t="s">
        <v>551</v>
      </c>
    </row>
    <row r="13" spans="1:9" ht="25.5">
      <c r="A13" s="1">
        <v>37859</v>
      </c>
      <c r="B13" s="2" t="str">
        <f t="shared" si="0"/>
        <v>Lisboa (Estoril)</v>
      </c>
      <c r="C13" s="2" t="s">
        <v>604</v>
      </c>
      <c r="D13" s="3">
        <v>0</v>
      </c>
      <c r="E13" s="3">
        <f t="shared" si="1"/>
        <v>3720.4999999999995</v>
      </c>
      <c r="G13" t="s">
        <v>17</v>
      </c>
      <c r="H13" s="5" t="s">
        <v>552</v>
      </c>
      <c r="I13" s="5" t="s">
        <v>553</v>
      </c>
    </row>
    <row r="14" spans="1:9" ht="24" customHeight="1">
      <c r="A14" s="1">
        <v>37860</v>
      </c>
      <c r="B14" s="2" t="str">
        <f t="shared" si="0"/>
        <v>Lisboa (Estoril)</v>
      </c>
      <c r="C14" s="2" t="s">
        <v>13</v>
      </c>
      <c r="D14" s="3">
        <f>'RB 27-08'!$B$9</f>
        <v>155.3</v>
      </c>
      <c r="E14" s="3">
        <f t="shared" si="1"/>
        <v>3875.7999999999997</v>
      </c>
      <c r="F14" s="4">
        <v>0.052083333333333336</v>
      </c>
      <c r="G14" t="s">
        <v>18</v>
      </c>
      <c r="H14" s="5" t="s">
        <v>554</v>
      </c>
      <c r="I14" s="5" t="s">
        <v>555</v>
      </c>
    </row>
    <row r="15" spans="1:9" ht="12.75">
      <c r="A15" s="1">
        <v>37861</v>
      </c>
      <c r="B15" s="2" t="str">
        <f t="shared" si="0"/>
        <v>Évora</v>
      </c>
      <c r="C15" s="2" t="s">
        <v>0</v>
      </c>
      <c r="D15" s="3">
        <f>'RB 28-08'!B11</f>
        <v>129.2</v>
      </c>
      <c r="E15" s="3">
        <f t="shared" si="1"/>
        <v>4004.9999999999995</v>
      </c>
      <c r="F15" s="4">
        <v>0.08333333333333333</v>
      </c>
      <c r="G15" t="s">
        <v>18</v>
      </c>
      <c r="H15" s="5" t="s">
        <v>558</v>
      </c>
      <c r="I15" s="5" t="s">
        <v>556</v>
      </c>
    </row>
    <row r="16" spans="1:9" ht="36" customHeight="1">
      <c r="A16" s="1">
        <v>37862</v>
      </c>
      <c r="B16" s="2" t="str">
        <f t="shared" si="0"/>
        <v>Marvão</v>
      </c>
      <c r="C16" s="2" t="s">
        <v>19</v>
      </c>
      <c r="D16" s="3">
        <f>'RB 29-08'!B17</f>
        <v>871</v>
      </c>
      <c r="E16" s="3">
        <f t="shared" si="1"/>
        <v>4876</v>
      </c>
      <c r="F16" s="4">
        <v>0.3819444444444444</v>
      </c>
      <c r="H16" s="5" t="s">
        <v>557</v>
      </c>
      <c r="I16" s="5"/>
    </row>
    <row r="17" spans="1:6" ht="12.75">
      <c r="A17" s="1">
        <v>37863</v>
      </c>
      <c r="B17" s="2" t="str">
        <f>C16</f>
        <v>Tosse</v>
      </c>
      <c r="C17" s="2" t="s">
        <v>3</v>
      </c>
      <c r="D17" s="3">
        <f>'RB 30-08'!$B$27</f>
        <v>1154.7</v>
      </c>
      <c r="E17" s="3">
        <f t="shared" si="1"/>
        <v>6030.7</v>
      </c>
      <c r="F17" s="4">
        <v>0.40277777777777773</v>
      </c>
    </row>
  </sheetData>
  <mergeCells count="1">
    <mergeCell ref="G8:G10"/>
  </mergeCells>
  <printOptions/>
  <pageMargins left="0.75" right="0.75" top="1" bottom="1" header="0.5" footer="0.5"/>
  <pageSetup fitToHeight="1" fitToWidth="1" horizontalDpi="300" verticalDpi="300" orientation="landscape" scale="74" r:id="rId3"/>
  <headerFooter alignWithMargins="0">
    <oddHeader>&amp;C&amp;"Arial,Gras"Planning Portugal Tour 2003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25">
      <selection activeCell="B31" sqref="B31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0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335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336</v>
      </c>
      <c r="D2" s="105" t="s">
        <v>411</v>
      </c>
      <c r="E2" s="107" t="s">
        <v>412</v>
      </c>
    </row>
    <row r="3" spans="1:5" ht="12.75">
      <c r="A3" s="108">
        <v>13.7</v>
      </c>
      <c r="B3" s="109">
        <v>13.7</v>
      </c>
      <c r="C3" s="110" t="s">
        <v>413</v>
      </c>
      <c r="D3" s="109" t="s">
        <v>414</v>
      </c>
      <c r="E3" s="111" t="s">
        <v>415</v>
      </c>
    </row>
    <row r="4" spans="1:5" ht="12.75">
      <c r="A4" s="108">
        <v>33.8</v>
      </c>
      <c r="B4" s="109">
        <v>47.5</v>
      </c>
      <c r="C4" s="109"/>
      <c r="D4" s="109" t="s">
        <v>416</v>
      </c>
      <c r="E4" s="111" t="s">
        <v>417</v>
      </c>
    </row>
    <row r="5" spans="1:5" ht="12.75">
      <c r="A5" s="108"/>
      <c r="B5" s="109">
        <v>50.6</v>
      </c>
      <c r="C5" s="109"/>
      <c r="D5" s="109" t="s">
        <v>418</v>
      </c>
      <c r="E5" s="111" t="s">
        <v>419</v>
      </c>
    </row>
    <row r="6" spans="1:5" ht="12.75">
      <c r="A6" s="108"/>
      <c r="B6" s="109">
        <v>53.5</v>
      </c>
      <c r="C6" s="109"/>
      <c r="D6" s="109" t="s">
        <v>420</v>
      </c>
      <c r="E6" s="111"/>
    </row>
    <row r="7" spans="1:5" ht="12.75">
      <c r="A7" s="108"/>
      <c r="B7" s="109"/>
      <c r="C7" s="109"/>
      <c r="D7" s="109" t="s">
        <v>421</v>
      </c>
      <c r="E7" s="111"/>
    </row>
    <row r="8" spans="1:5" ht="12.75">
      <c r="A8" s="108"/>
      <c r="B8" s="109">
        <v>96.8</v>
      </c>
      <c r="C8" s="109"/>
      <c r="D8" s="109" t="s">
        <v>422</v>
      </c>
      <c r="E8" s="111"/>
    </row>
    <row r="9" spans="1:5" ht="12.75">
      <c r="A9" s="108"/>
      <c r="B9" s="109">
        <v>105.4</v>
      </c>
      <c r="C9" s="109"/>
      <c r="D9" s="109" t="s">
        <v>423</v>
      </c>
      <c r="E9" s="111" t="s">
        <v>424</v>
      </c>
    </row>
    <row r="10" spans="1:5" ht="12.75">
      <c r="A10" s="108"/>
      <c r="B10" s="109">
        <v>108.1</v>
      </c>
      <c r="C10" s="109"/>
      <c r="D10" s="109" t="s">
        <v>425</v>
      </c>
      <c r="E10" s="111" t="s">
        <v>426</v>
      </c>
    </row>
    <row r="11" spans="1:5" ht="12.75">
      <c r="A11" s="108"/>
      <c r="B11" s="109"/>
      <c r="C11" s="109"/>
      <c r="D11" s="109"/>
      <c r="E11" s="111"/>
    </row>
    <row r="12" spans="1:5" ht="12.75">
      <c r="A12" s="108"/>
      <c r="B12" s="109">
        <v>114.8</v>
      </c>
      <c r="C12" s="110" t="s">
        <v>427</v>
      </c>
      <c r="D12" s="109" t="s">
        <v>428</v>
      </c>
      <c r="E12" s="111"/>
    </row>
    <row r="13" spans="1:5" ht="12.75">
      <c r="A13" s="108">
        <v>4</v>
      </c>
      <c r="B13" s="109">
        <v>118.8</v>
      </c>
      <c r="C13" s="109"/>
      <c r="D13" s="109" t="s">
        <v>429</v>
      </c>
      <c r="E13" s="111"/>
    </row>
    <row r="14" spans="1:5" ht="12.75">
      <c r="A14" s="108">
        <v>1.6</v>
      </c>
      <c r="B14" s="109">
        <v>120.4</v>
      </c>
      <c r="C14" s="109"/>
      <c r="D14" s="109" t="s">
        <v>430</v>
      </c>
      <c r="E14" s="111"/>
    </row>
    <row r="15" spans="1:5" ht="12.75">
      <c r="A15" s="108">
        <v>1.6</v>
      </c>
      <c r="B15" s="109">
        <v>122</v>
      </c>
      <c r="C15" s="109"/>
      <c r="D15" s="109" t="s">
        <v>431</v>
      </c>
      <c r="E15" s="111" t="s">
        <v>432</v>
      </c>
    </row>
    <row r="16" spans="1:5" ht="12.75">
      <c r="A16" s="108">
        <v>10.9</v>
      </c>
      <c r="B16" s="109">
        <v>132.9</v>
      </c>
      <c r="C16" s="109"/>
      <c r="D16" s="109" t="s">
        <v>433</v>
      </c>
      <c r="E16" s="111"/>
    </row>
    <row r="17" spans="1:5" ht="12.75">
      <c r="A17" s="108">
        <v>2.7</v>
      </c>
      <c r="B17" s="109">
        <v>135.6</v>
      </c>
      <c r="C17" s="110" t="s">
        <v>434</v>
      </c>
      <c r="D17" s="109" t="s">
        <v>435</v>
      </c>
      <c r="E17" s="111"/>
    </row>
    <row r="18" spans="1:5" ht="12.75">
      <c r="A18" s="108"/>
      <c r="B18" s="109"/>
      <c r="C18" s="110"/>
      <c r="D18" s="109" t="s">
        <v>436</v>
      </c>
      <c r="E18" s="111"/>
    </row>
    <row r="19" spans="1:5" ht="12.75">
      <c r="A19" s="108"/>
      <c r="B19" s="109">
        <v>150.2</v>
      </c>
      <c r="C19" s="110"/>
      <c r="D19" s="109" t="s">
        <v>437</v>
      </c>
      <c r="E19" s="111" t="s">
        <v>438</v>
      </c>
    </row>
    <row r="20" spans="1:5" ht="12.75">
      <c r="A20" s="108"/>
      <c r="B20" s="109">
        <v>168.1</v>
      </c>
      <c r="C20" s="110" t="s">
        <v>439</v>
      </c>
      <c r="D20" s="109" t="s">
        <v>440</v>
      </c>
      <c r="E20" s="111" t="s">
        <v>441</v>
      </c>
    </row>
    <row r="21" spans="1:5" ht="12.75">
      <c r="A21" s="108"/>
      <c r="B21" s="109">
        <v>198.4</v>
      </c>
      <c r="C21" s="110"/>
      <c r="D21" s="109" t="s">
        <v>442</v>
      </c>
      <c r="E21" s="111"/>
    </row>
    <row r="22" spans="1:5" ht="12.75">
      <c r="A22" s="108"/>
      <c r="B22" s="109">
        <v>218.1</v>
      </c>
      <c r="C22" s="110"/>
      <c r="D22" s="109" t="s">
        <v>579</v>
      </c>
      <c r="E22" s="111" t="s">
        <v>443</v>
      </c>
    </row>
    <row r="23" spans="1:5" ht="12.75">
      <c r="A23" s="108"/>
      <c r="B23" s="109"/>
      <c r="C23" s="110"/>
      <c r="D23" s="109" t="s">
        <v>444</v>
      </c>
      <c r="E23" s="111"/>
    </row>
    <row r="24" spans="1:5" ht="12.75">
      <c r="A24" s="108"/>
      <c r="B24" s="109">
        <v>254.4</v>
      </c>
      <c r="C24" s="110"/>
      <c r="D24" s="109" t="s">
        <v>445</v>
      </c>
      <c r="E24" s="111"/>
    </row>
    <row r="25" spans="1:5" ht="12.75">
      <c r="A25" s="108"/>
      <c r="B25" s="109">
        <v>260.7</v>
      </c>
      <c r="C25" s="110"/>
      <c r="D25" s="109" t="s">
        <v>446</v>
      </c>
      <c r="E25" s="111" t="s">
        <v>447</v>
      </c>
    </row>
    <row r="26" spans="1:5" ht="12.75">
      <c r="A26" s="108"/>
      <c r="B26" s="109">
        <v>282.6</v>
      </c>
      <c r="C26" s="110"/>
      <c r="D26" s="109" t="s">
        <v>448</v>
      </c>
      <c r="E26" s="111" t="s">
        <v>447</v>
      </c>
    </row>
    <row r="27" spans="1:5" ht="12.75">
      <c r="A27" s="108"/>
      <c r="B27" s="109">
        <v>285.3</v>
      </c>
      <c r="C27" s="110"/>
      <c r="D27" s="109" t="s">
        <v>449</v>
      </c>
      <c r="E27" s="111"/>
    </row>
    <row r="28" spans="1:5" ht="12.75">
      <c r="A28" s="108"/>
      <c r="B28" s="109">
        <v>294.1</v>
      </c>
      <c r="C28" s="110"/>
      <c r="D28" s="109" t="s">
        <v>450</v>
      </c>
      <c r="E28" s="111"/>
    </row>
    <row r="29" spans="1:5" ht="12.75">
      <c r="A29" s="108"/>
      <c r="B29" s="109">
        <v>298.5</v>
      </c>
      <c r="C29" s="109"/>
      <c r="D29" s="109" t="s">
        <v>451</v>
      </c>
      <c r="E29" s="111"/>
    </row>
    <row r="30" spans="1:5" ht="12.75">
      <c r="A30" s="14"/>
      <c r="B30" s="15">
        <f>B29+23</f>
        <v>321.5</v>
      </c>
      <c r="C30" s="15"/>
      <c r="D30" s="117" t="s">
        <v>452</v>
      </c>
      <c r="E30" s="118"/>
    </row>
    <row r="32" ht="12.75">
      <c r="D32" t="s">
        <v>453</v>
      </c>
    </row>
  </sheetData>
  <printOptions/>
  <pageMargins left="0.75" right="0.75" top="1" bottom="1" header="0.4921259845" footer="0.4921259845"/>
  <pageSetup fitToHeight="1" fitToWidth="1" orientation="portrait" paperSize="9" scale="87" r:id="rId2"/>
  <headerFooter alignWithMargins="0">
    <oddHeader>&amp;C&amp;"Arial,Gras"22/08 Manteigas - Manteigas</oddHeader>
    <oddFooter>&amp;L&amp;A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D6" sqref="D6"/>
    </sheetView>
  </sheetViews>
  <sheetFormatPr defaultColWidth="11.421875" defaultRowHeight="12.75"/>
  <cols>
    <col min="1" max="1" width="10.421875" style="0" customWidth="1"/>
    <col min="2" max="2" width="12.7109375" style="0" bestFit="1" customWidth="1"/>
    <col min="3" max="3" width="8.28125" style="0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335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454</v>
      </c>
      <c r="D2" s="105" t="s">
        <v>455</v>
      </c>
      <c r="E2" s="107"/>
    </row>
    <row r="3" spans="1:5" ht="12.75">
      <c r="A3" s="44">
        <v>20</v>
      </c>
      <c r="B3" s="45">
        <v>20</v>
      </c>
      <c r="C3" s="45"/>
      <c r="D3" s="45" t="s">
        <v>456</v>
      </c>
      <c r="E3" s="128"/>
    </row>
    <row r="4" spans="1:5" ht="12.75">
      <c r="A4" s="44"/>
      <c r="B4" s="45">
        <v>21.8</v>
      </c>
      <c r="C4" s="45"/>
      <c r="D4" s="45" t="s">
        <v>457</v>
      </c>
      <c r="E4" s="128"/>
    </row>
    <row r="5" spans="1:5" ht="12.75">
      <c r="A5" s="44"/>
      <c r="B5" s="45">
        <v>23.7</v>
      </c>
      <c r="C5" s="45"/>
      <c r="D5" s="45" t="s">
        <v>458</v>
      </c>
      <c r="E5" s="128" t="s">
        <v>459</v>
      </c>
    </row>
    <row r="6" spans="1:5" ht="12.75">
      <c r="A6" s="44"/>
      <c r="B6" s="45">
        <v>28.3</v>
      </c>
      <c r="C6" s="45"/>
      <c r="D6" s="45" t="s">
        <v>460</v>
      </c>
      <c r="E6" s="128" t="s">
        <v>461</v>
      </c>
    </row>
    <row r="7" spans="1:5" ht="12.75">
      <c r="A7" s="44"/>
      <c r="B7" s="45"/>
      <c r="C7" s="45"/>
      <c r="D7" s="45" t="s">
        <v>462</v>
      </c>
      <c r="E7" s="128" t="s">
        <v>463</v>
      </c>
    </row>
    <row r="8" spans="1:5" ht="12.75">
      <c r="A8" s="44"/>
      <c r="B8" s="45">
        <v>45.2</v>
      </c>
      <c r="C8" s="45"/>
      <c r="D8" s="45" t="s">
        <v>464</v>
      </c>
      <c r="E8" s="128" t="s">
        <v>465</v>
      </c>
    </row>
    <row r="9" spans="1:5" ht="25.5">
      <c r="A9" s="44"/>
      <c r="B9" s="129">
        <v>62.9</v>
      </c>
      <c r="C9" s="130" t="s">
        <v>466</v>
      </c>
      <c r="D9" s="131" t="s">
        <v>467</v>
      </c>
      <c r="E9" s="132" t="s">
        <v>468</v>
      </c>
    </row>
    <row r="10" spans="1:5" ht="25.5">
      <c r="A10" s="44"/>
      <c r="B10" s="129">
        <v>70.5</v>
      </c>
      <c r="C10" s="45"/>
      <c r="D10" s="131" t="s">
        <v>469</v>
      </c>
      <c r="E10" s="132" t="s">
        <v>470</v>
      </c>
    </row>
    <row r="11" spans="1:5" ht="12.75">
      <c r="A11" s="44"/>
      <c r="B11" s="45" t="s">
        <v>471</v>
      </c>
      <c r="C11" s="45"/>
      <c r="D11" s="45" t="s">
        <v>472</v>
      </c>
      <c r="E11" s="128" t="s">
        <v>473</v>
      </c>
    </row>
    <row r="12" spans="1:5" ht="12.75">
      <c r="A12" s="44"/>
      <c r="B12" s="45">
        <v>81.7</v>
      </c>
      <c r="C12" s="46" t="s">
        <v>474</v>
      </c>
      <c r="D12" s="45" t="s">
        <v>475</v>
      </c>
      <c r="E12" s="128" t="s">
        <v>476</v>
      </c>
    </row>
    <row r="13" spans="1:5" ht="12.75">
      <c r="A13" s="44"/>
      <c r="B13" s="45">
        <v>102.2</v>
      </c>
      <c r="C13" s="45"/>
      <c r="D13" s="45" t="s">
        <v>477</v>
      </c>
      <c r="E13" s="128" t="s">
        <v>478</v>
      </c>
    </row>
    <row r="14" spans="1:5" ht="12.75">
      <c r="A14" s="44"/>
      <c r="B14" s="45">
        <v>131.1</v>
      </c>
      <c r="C14" s="46" t="s">
        <v>479</v>
      </c>
      <c r="D14" s="45" t="s">
        <v>480</v>
      </c>
      <c r="E14" s="128" t="s">
        <v>481</v>
      </c>
    </row>
    <row r="15" spans="1:5" ht="12.75">
      <c r="A15" s="44"/>
      <c r="B15" s="45"/>
      <c r="C15" s="45"/>
      <c r="D15" s="133" t="s">
        <v>482</v>
      </c>
      <c r="E15" s="128" t="s">
        <v>483</v>
      </c>
    </row>
    <row r="16" spans="1:5" ht="12.75">
      <c r="A16" s="44"/>
      <c r="B16" s="45">
        <v>185.7</v>
      </c>
      <c r="C16" s="45"/>
      <c r="D16" s="45" t="s">
        <v>484</v>
      </c>
      <c r="E16" s="128"/>
    </row>
    <row r="17" spans="1:5" ht="12.75">
      <c r="A17" s="108"/>
      <c r="B17" s="109">
        <v>193.6</v>
      </c>
      <c r="C17" s="109"/>
      <c r="D17" s="109" t="s">
        <v>449</v>
      </c>
      <c r="E17" s="111" t="s">
        <v>415</v>
      </c>
    </row>
    <row r="18" spans="1:5" ht="12.75">
      <c r="A18" s="108"/>
      <c r="B18" s="109">
        <v>206.4</v>
      </c>
      <c r="C18" s="109"/>
      <c r="D18" s="109" t="s">
        <v>485</v>
      </c>
      <c r="E18" s="111" t="s">
        <v>486</v>
      </c>
    </row>
    <row r="19" spans="1:5" ht="12.75">
      <c r="A19" s="14"/>
      <c r="B19" s="15">
        <v>220.1</v>
      </c>
      <c r="C19" s="116" t="s">
        <v>487</v>
      </c>
      <c r="D19" s="117" t="s">
        <v>404</v>
      </c>
      <c r="E19" s="118"/>
    </row>
    <row r="21" ht="12.75">
      <c r="D21" t="s">
        <v>488</v>
      </c>
    </row>
  </sheetData>
  <printOptions/>
  <pageMargins left="0.75" right="0.75" top="1" bottom="1" header="0.4921259845" footer="0.4921259845"/>
  <pageSetup fitToHeight="1" fitToWidth="1" orientation="portrait" paperSize="9" scale="84" r:id="rId2"/>
  <headerFooter alignWithMargins="0">
    <oddHeader>&amp;C&amp;"Arial,Gras"23/08 Manteigas - Manteigas</oddHeader>
    <oddFooter>&amp;L&amp;A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0">
      <selection activeCell="D20" sqref="D20:D23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0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335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336</v>
      </c>
      <c r="D2" s="105" t="s">
        <v>489</v>
      </c>
      <c r="E2" s="107" t="s">
        <v>490</v>
      </c>
    </row>
    <row r="3" spans="1:5" ht="12.75">
      <c r="A3" s="44">
        <v>13.7</v>
      </c>
      <c r="B3" s="45">
        <v>13.7</v>
      </c>
      <c r="C3" s="46"/>
      <c r="D3" s="45" t="s">
        <v>449</v>
      </c>
      <c r="E3" s="128" t="s">
        <v>491</v>
      </c>
    </row>
    <row r="4" spans="1:5" ht="12.75">
      <c r="A4" s="44"/>
      <c r="B4" s="45">
        <v>26.5</v>
      </c>
      <c r="C4" s="46"/>
      <c r="D4" s="45" t="s">
        <v>492</v>
      </c>
      <c r="E4" s="128"/>
    </row>
    <row r="5" spans="1:5" ht="12.75">
      <c r="A5" s="44"/>
      <c r="B5" s="45">
        <v>34.4</v>
      </c>
      <c r="C5" s="46"/>
      <c r="D5" s="45" t="s">
        <v>493</v>
      </c>
      <c r="E5" s="128" t="s">
        <v>494</v>
      </c>
    </row>
    <row r="6" spans="1:5" ht="12.75">
      <c r="A6" s="44"/>
      <c r="B6" s="45">
        <v>44.5</v>
      </c>
      <c r="C6" s="46" t="s">
        <v>495</v>
      </c>
      <c r="D6" s="45" t="s">
        <v>496</v>
      </c>
      <c r="E6" s="128"/>
    </row>
    <row r="7" spans="1:5" ht="12.75">
      <c r="A7" s="44"/>
      <c r="B7" s="45">
        <v>51.4</v>
      </c>
      <c r="C7" s="46"/>
      <c r="D7" s="45" t="s">
        <v>497</v>
      </c>
      <c r="E7" s="128" t="s">
        <v>498</v>
      </c>
    </row>
    <row r="8" spans="1:5" ht="12.75">
      <c r="A8" s="44"/>
      <c r="B8" s="45">
        <v>64.3</v>
      </c>
      <c r="C8" s="46"/>
      <c r="D8" s="45" t="s">
        <v>499</v>
      </c>
      <c r="E8" s="128" t="s">
        <v>500</v>
      </c>
    </row>
    <row r="9" spans="1:5" ht="12.75">
      <c r="A9" s="44"/>
      <c r="B9" s="45">
        <v>81.7</v>
      </c>
      <c r="C9" s="46" t="s">
        <v>501</v>
      </c>
      <c r="D9" s="45" t="s">
        <v>502</v>
      </c>
      <c r="E9" s="128"/>
    </row>
    <row r="10" spans="1:5" ht="12.75">
      <c r="A10" s="108"/>
      <c r="B10" s="109">
        <v>88.3</v>
      </c>
      <c r="C10" s="109"/>
      <c r="D10" s="109" t="s">
        <v>503</v>
      </c>
      <c r="E10" s="111"/>
    </row>
    <row r="11" spans="1:5" ht="12.75">
      <c r="A11" s="108"/>
      <c r="B11" s="109">
        <v>135.4</v>
      </c>
      <c r="C11" s="109"/>
      <c r="D11" s="109" t="s">
        <v>504</v>
      </c>
      <c r="E11" s="111" t="s">
        <v>505</v>
      </c>
    </row>
    <row r="12" spans="1:5" ht="12.75">
      <c r="A12" s="108"/>
      <c r="B12" s="109"/>
      <c r="C12" s="109"/>
      <c r="D12" s="109" t="s">
        <v>506</v>
      </c>
      <c r="E12" s="111" t="s">
        <v>507</v>
      </c>
    </row>
    <row r="13" spans="1:5" ht="12.75">
      <c r="A13" s="108"/>
      <c r="B13" s="109">
        <v>185.9</v>
      </c>
      <c r="C13" s="110" t="s">
        <v>508</v>
      </c>
      <c r="D13" s="109" t="s">
        <v>509</v>
      </c>
      <c r="E13" s="111"/>
    </row>
    <row r="14" spans="1:5" ht="12.75">
      <c r="A14" s="108"/>
      <c r="B14" s="109">
        <v>210</v>
      </c>
      <c r="C14" s="109"/>
      <c r="D14" s="109" t="s">
        <v>510</v>
      </c>
      <c r="E14" s="111" t="s">
        <v>511</v>
      </c>
    </row>
    <row r="15" spans="1:5" ht="12.75">
      <c r="A15" s="108"/>
      <c r="B15" s="109">
        <v>233</v>
      </c>
      <c r="C15" s="110" t="s">
        <v>512</v>
      </c>
      <c r="D15" s="109" t="s">
        <v>513</v>
      </c>
      <c r="E15" s="111" t="s">
        <v>514</v>
      </c>
    </row>
    <row r="16" spans="1:5" ht="12.75">
      <c r="A16" s="108"/>
      <c r="B16" s="109">
        <v>238.5</v>
      </c>
      <c r="C16" s="109"/>
      <c r="D16" s="109" t="s">
        <v>515</v>
      </c>
      <c r="E16" s="111"/>
    </row>
    <row r="17" spans="1:5" ht="12.75">
      <c r="A17" s="108"/>
      <c r="B17" s="109">
        <v>253</v>
      </c>
      <c r="C17" s="110" t="s">
        <v>516</v>
      </c>
      <c r="D17" s="109" t="s">
        <v>517</v>
      </c>
      <c r="E17" s="111" t="s">
        <v>518</v>
      </c>
    </row>
    <row r="18" spans="1:5" ht="12.75">
      <c r="A18" s="14"/>
      <c r="B18" s="15">
        <v>263.5</v>
      </c>
      <c r="C18" s="15" t="s">
        <v>519</v>
      </c>
      <c r="D18" s="117" t="s">
        <v>520</v>
      </c>
      <c r="E18" s="118"/>
    </row>
    <row r="20" spans="4:5" ht="12.75">
      <c r="D20" s="11" t="s">
        <v>522</v>
      </c>
      <c r="E20" t="s">
        <v>521</v>
      </c>
    </row>
    <row r="21" spans="4:5" ht="25.5">
      <c r="D21" s="134" t="s">
        <v>523</v>
      </c>
      <c r="E21" t="s">
        <v>527</v>
      </c>
    </row>
    <row r="22" ht="12.75">
      <c r="D22" s="12" t="s">
        <v>524</v>
      </c>
    </row>
    <row r="23" ht="12.75">
      <c r="D23" s="119" t="s">
        <v>525</v>
      </c>
    </row>
  </sheetData>
  <printOptions/>
  <pageMargins left="0.75" right="0.75" top="1" bottom="1" header="0.4921259845" footer="0.4921259845"/>
  <pageSetup fitToHeight="1" fitToWidth="1" orientation="portrait" paperSize="9" scale="78" r:id="rId2"/>
  <headerFooter alignWithMargins="0">
    <oddHeader>&amp;C&amp;"Arial,Gras"24/08 Manteigas - Nazaré</oddHeader>
    <oddFooter>&amp;L&amp;A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1">
      <selection activeCell="B14" sqref="B14"/>
    </sheetView>
  </sheetViews>
  <sheetFormatPr defaultColWidth="11.421875" defaultRowHeight="12.75"/>
  <cols>
    <col min="4" max="4" width="32.57421875" style="0" bestFit="1" customWidth="1"/>
    <col min="5" max="5" width="13.8515625" style="0" bestFit="1" customWidth="1"/>
  </cols>
  <sheetData>
    <row r="1" spans="1:5" ht="16.5" thickBot="1">
      <c r="A1" s="136" t="s">
        <v>251</v>
      </c>
      <c r="B1" s="137" t="s">
        <v>252</v>
      </c>
      <c r="C1" s="137" t="s">
        <v>335</v>
      </c>
      <c r="D1" s="137" t="s">
        <v>26</v>
      </c>
      <c r="E1" s="138" t="s">
        <v>27</v>
      </c>
    </row>
    <row r="2" spans="1:5" ht="12.75">
      <c r="A2" s="8">
        <v>0</v>
      </c>
      <c r="B2" s="9">
        <v>0</v>
      </c>
      <c r="C2" s="139">
        <v>0.375</v>
      </c>
      <c r="D2" s="9" t="s">
        <v>560</v>
      </c>
      <c r="E2" s="10"/>
    </row>
    <row r="3" spans="1:5" ht="12.75">
      <c r="A3" s="8">
        <v>7.6</v>
      </c>
      <c r="B3" s="24">
        <f aca="true" t="shared" si="0" ref="B3:B11">B2+A3</f>
        <v>7.6</v>
      </c>
      <c r="C3" s="139">
        <v>0.38125</v>
      </c>
      <c r="D3" s="9" t="s">
        <v>559</v>
      </c>
      <c r="E3" s="10"/>
    </row>
    <row r="4" spans="1:5" ht="12.75">
      <c r="A4" s="8">
        <v>35</v>
      </c>
      <c r="B4" s="24">
        <f t="shared" si="0"/>
        <v>42.6</v>
      </c>
      <c r="C4" s="9"/>
      <c r="D4" s="9" t="s">
        <v>561</v>
      </c>
      <c r="E4" s="10"/>
    </row>
    <row r="5" spans="1:5" ht="81" customHeight="1">
      <c r="A5" s="8">
        <v>23</v>
      </c>
      <c r="B5" s="24">
        <f t="shared" si="0"/>
        <v>65.6</v>
      </c>
      <c r="C5" s="139">
        <v>0.3979166666666667</v>
      </c>
      <c r="D5" s="9" t="s">
        <v>562</v>
      </c>
      <c r="E5" s="140" t="s">
        <v>567</v>
      </c>
    </row>
    <row r="6" spans="1:5" ht="12.75">
      <c r="A6" s="8">
        <v>0</v>
      </c>
      <c r="B6" s="24">
        <f>B4+A6</f>
        <v>42.6</v>
      </c>
      <c r="C6" s="139"/>
      <c r="D6" s="143" t="s">
        <v>575</v>
      </c>
      <c r="E6" s="140"/>
    </row>
    <row r="7" spans="1:5" ht="12.75">
      <c r="A7" s="8">
        <v>0</v>
      </c>
      <c r="B7" s="24">
        <f>B5+A7</f>
        <v>65.6</v>
      </c>
      <c r="C7" s="139">
        <v>0.7291666666666666</v>
      </c>
      <c r="D7" s="9" t="s">
        <v>574</v>
      </c>
      <c r="E7" s="10"/>
    </row>
    <row r="8" spans="1:5" ht="12.75">
      <c r="A8" s="8">
        <v>4</v>
      </c>
      <c r="B8" s="24">
        <f t="shared" si="0"/>
        <v>69.6</v>
      </c>
      <c r="C8" s="139"/>
      <c r="D8" s="9" t="s">
        <v>563</v>
      </c>
      <c r="E8" s="10"/>
    </row>
    <row r="9" spans="1:5" ht="12.75">
      <c r="A9" s="8">
        <f>29.3+10.3+31.2+2</f>
        <v>72.8</v>
      </c>
      <c r="B9" s="24">
        <f t="shared" si="0"/>
        <v>142.39999999999998</v>
      </c>
      <c r="C9" s="141" t="s">
        <v>568</v>
      </c>
      <c r="D9" s="9" t="s">
        <v>564</v>
      </c>
      <c r="E9" s="10"/>
    </row>
    <row r="10" spans="1:5" ht="12.75">
      <c r="A10" s="8">
        <v>7.1</v>
      </c>
      <c r="B10" s="24">
        <f t="shared" si="0"/>
        <v>149.49999999999997</v>
      </c>
      <c r="C10" s="139"/>
      <c r="D10" s="9" t="s">
        <v>565</v>
      </c>
      <c r="E10" s="10"/>
    </row>
    <row r="11" spans="1:5" ht="12.75">
      <c r="A11" s="42">
        <v>2.7</v>
      </c>
      <c r="B11" s="29">
        <f t="shared" si="0"/>
        <v>152.19999999999996</v>
      </c>
      <c r="C11" s="142">
        <v>0.8076388888888889</v>
      </c>
      <c r="D11" s="41" t="s">
        <v>566</v>
      </c>
      <c r="E11" s="18"/>
    </row>
    <row r="13" ht="12.75">
      <c r="D13" t="s">
        <v>569</v>
      </c>
    </row>
    <row r="14" ht="12.75">
      <c r="D14" t="s">
        <v>570</v>
      </c>
    </row>
    <row r="15" ht="12.75">
      <c r="D15" t="s">
        <v>571</v>
      </c>
    </row>
    <row r="16" ht="12.75">
      <c r="D16" t="s">
        <v>572</v>
      </c>
    </row>
    <row r="17" ht="12.75">
      <c r="D17" t="s">
        <v>573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 r:id="rId2"/>
  <headerFooter alignWithMargins="0">
    <oddHeader>&amp;C&amp;"Arial,Gras"25/08 Nazaré - Estoril</oddHeader>
    <oddFooter>&amp;L&amp;A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D6" sqref="D6"/>
    </sheetView>
  </sheetViews>
  <sheetFormatPr defaultColWidth="11.421875" defaultRowHeight="12.75"/>
  <cols>
    <col min="1" max="1" width="9.421875" style="0" bestFit="1" customWidth="1"/>
    <col min="2" max="2" width="8.421875" style="0" bestFit="1" customWidth="1"/>
    <col min="3" max="3" width="6.28125" style="0" bestFit="1" customWidth="1"/>
    <col min="4" max="4" width="39.00390625" style="0" bestFit="1" customWidth="1"/>
    <col min="5" max="5" width="33.7109375" style="0" bestFit="1" customWidth="1"/>
    <col min="6" max="16384" width="9.140625" style="0" customWidth="1"/>
  </cols>
  <sheetData>
    <row r="1" spans="1:5" ht="12.75">
      <c r="A1" s="47" t="s">
        <v>23</v>
      </c>
      <c r="B1" s="47" t="s">
        <v>24</v>
      </c>
      <c r="C1" s="47" t="s">
        <v>25</v>
      </c>
      <c r="D1" s="48" t="s">
        <v>26</v>
      </c>
      <c r="E1" s="48" t="s">
        <v>27</v>
      </c>
    </row>
    <row r="2" spans="1:5" ht="12.75">
      <c r="A2" s="37">
        <v>0</v>
      </c>
      <c r="B2" s="38">
        <v>0</v>
      </c>
      <c r="C2" s="39" t="s">
        <v>162</v>
      </c>
      <c r="D2" s="38" t="s">
        <v>580</v>
      </c>
      <c r="E2" s="22" t="s">
        <v>581</v>
      </c>
    </row>
    <row r="3" spans="1:5" ht="12.75">
      <c r="A3" s="37">
        <f>7+8+1.9+2.8</f>
        <v>19.7</v>
      </c>
      <c r="B3" s="38">
        <f aca="true" t="shared" si="0" ref="B3:B9">A3+B2</f>
        <v>19.7</v>
      </c>
      <c r="C3" s="39"/>
      <c r="D3" s="144" t="s">
        <v>583</v>
      </c>
      <c r="E3" s="22" t="s">
        <v>158</v>
      </c>
    </row>
    <row r="4" spans="1:5" ht="12.75">
      <c r="A4" s="37">
        <v>5</v>
      </c>
      <c r="B4" s="38">
        <f t="shared" si="0"/>
        <v>24.7</v>
      </c>
      <c r="C4" s="39" t="s">
        <v>584</v>
      </c>
      <c r="D4" s="144" t="s">
        <v>582</v>
      </c>
      <c r="E4" s="22"/>
    </row>
    <row r="5" spans="1:5" ht="12.75">
      <c r="A5" s="8">
        <v>92</v>
      </c>
      <c r="B5" s="9">
        <f t="shared" si="0"/>
        <v>116.7</v>
      </c>
      <c r="C5" s="36" t="s">
        <v>163</v>
      </c>
      <c r="D5" s="40" t="s">
        <v>585</v>
      </c>
      <c r="E5" s="10"/>
    </row>
    <row r="6" spans="1:5" ht="12.75">
      <c r="A6" s="37">
        <f>1.5+1.5+2</f>
        <v>5</v>
      </c>
      <c r="B6" s="38">
        <f t="shared" si="0"/>
        <v>121.7</v>
      </c>
      <c r="C6" s="39"/>
      <c r="D6" s="38" t="s">
        <v>587</v>
      </c>
      <c r="E6" s="22" t="s">
        <v>586</v>
      </c>
    </row>
    <row r="7" spans="1:5" ht="12.75">
      <c r="A7" s="37">
        <v>27.8</v>
      </c>
      <c r="B7" s="38">
        <f t="shared" si="0"/>
        <v>149.5</v>
      </c>
      <c r="C7" s="39"/>
      <c r="D7" s="38" t="s">
        <v>159</v>
      </c>
      <c r="E7" s="22" t="s">
        <v>160</v>
      </c>
    </row>
    <row r="8" spans="1:5" ht="12.75">
      <c r="A8" s="37">
        <v>1.8</v>
      </c>
      <c r="B8" s="38">
        <f t="shared" si="0"/>
        <v>151.3</v>
      </c>
      <c r="C8" s="39" t="s">
        <v>588</v>
      </c>
      <c r="D8" s="38" t="s">
        <v>161</v>
      </c>
      <c r="E8" s="22" t="s">
        <v>590</v>
      </c>
    </row>
    <row r="9" spans="1:5" ht="12.75">
      <c r="A9" s="42">
        <v>4</v>
      </c>
      <c r="B9" s="41">
        <f t="shared" si="0"/>
        <v>155.3</v>
      </c>
      <c r="C9" s="30" t="s">
        <v>164</v>
      </c>
      <c r="D9" s="41" t="s">
        <v>589</v>
      </c>
      <c r="E9" s="18"/>
    </row>
    <row r="11" ht="12.75">
      <c r="D11" t="s">
        <v>170</v>
      </c>
    </row>
    <row r="12" ht="12.75">
      <c r="D12" t="s">
        <v>171</v>
      </c>
    </row>
    <row r="13" ht="12.75">
      <c r="D13" t="s">
        <v>172</v>
      </c>
    </row>
    <row r="15" ht="12.75">
      <c r="D15" t="s">
        <v>173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3" r:id="rId2"/>
  <headerFooter alignWithMargins="0">
    <oddHeader>&amp;C&amp;"Arial,Bold"27/08/03 Lisboa - Évora</oddHeader>
    <oddFooter>&amp;L&amp;A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E21" sqref="E21"/>
    </sheetView>
  </sheetViews>
  <sheetFormatPr defaultColWidth="11.421875" defaultRowHeight="12.75"/>
  <cols>
    <col min="1" max="1" width="12.28125" style="0" bestFit="1" customWidth="1"/>
    <col min="2" max="2" width="11.00390625" style="0" bestFit="1" customWidth="1"/>
    <col min="3" max="3" width="7.8515625" style="0" bestFit="1" customWidth="1"/>
    <col min="4" max="4" width="34.421875" style="0" bestFit="1" customWidth="1"/>
    <col min="5" max="5" width="34.00390625" style="0" bestFit="1" customWidth="1"/>
    <col min="6" max="16384" width="9.140625" style="0" customWidth="1"/>
  </cols>
  <sheetData>
    <row r="1" spans="1:5" ht="12.75">
      <c r="A1" s="47" t="s">
        <v>23</v>
      </c>
      <c r="B1" s="47" t="s">
        <v>24</v>
      </c>
      <c r="C1" s="47" t="s">
        <v>25</v>
      </c>
      <c r="D1" s="48" t="s">
        <v>26</v>
      </c>
      <c r="E1" s="48" t="s">
        <v>27</v>
      </c>
    </row>
    <row r="2" spans="1:5" ht="12.75">
      <c r="A2" s="33">
        <v>0</v>
      </c>
      <c r="B2" s="29">
        <v>0</v>
      </c>
      <c r="C2" s="34" t="s">
        <v>38</v>
      </c>
      <c r="D2" s="35" t="s">
        <v>100</v>
      </c>
      <c r="E2" s="18"/>
    </row>
    <row r="3" spans="1:5" ht="12.75">
      <c r="A3" s="23">
        <v>2</v>
      </c>
      <c r="B3" s="24">
        <f>B2+A3</f>
        <v>2</v>
      </c>
      <c r="C3" s="32" t="s">
        <v>116</v>
      </c>
      <c r="D3" s="25" t="s">
        <v>110</v>
      </c>
      <c r="E3" s="10" t="s">
        <v>101</v>
      </c>
    </row>
    <row r="4" spans="1:5" ht="12.75">
      <c r="A4" s="19">
        <v>27.8</v>
      </c>
      <c r="B4" s="20">
        <f aca="true" t="shared" si="0" ref="B4:B11">B3+A4</f>
        <v>29.8</v>
      </c>
      <c r="C4" s="31" t="s">
        <v>117</v>
      </c>
      <c r="D4" s="26" t="s">
        <v>102</v>
      </c>
      <c r="E4" s="22" t="s">
        <v>103</v>
      </c>
    </row>
    <row r="5" spans="1:5" ht="12.75">
      <c r="A5" s="23">
        <v>20</v>
      </c>
      <c r="B5" s="24">
        <f>B4+A5</f>
        <v>49.8</v>
      </c>
      <c r="C5" s="32"/>
      <c r="D5" s="25" t="s">
        <v>111</v>
      </c>
      <c r="E5" s="10" t="s">
        <v>104</v>
      </c>
    </row>
    <row r="6" spans="1:5" ht="12.75">
      <c r="A6" s="19">
        <v>58</v>
      </c>
      <c r="B6" s="20">
        <f t="shared" si="0"/>
        <v>107.8</v>
      </c>
      <c r="C6" s="31" t="s">
        <v>118</v>
      </c>
      <c r="D6" s="21" t="s">
        <v>105</v>
      </c>
      <c r="E6" s="22" t="s">
        <v>106</v>
      </c>
    </row>
    <row r="7" spans="1:5" ht="12.75">
      <c r="A7" s="23">
        <v>14.4</v>
      </c>
      <c r="B7" s="24">
        <f t="shared" si="0"/>
        <v>122.2</v>
      </c>
      <c r="C7" s="32" t="s">
        <v>34</v>
      </c>
      <c r="D7" s="27" t="s">
        <v>107</v>
      </c>
      <c r="E7" s="10" t="s">
        <v>108</v>
      </c>
    </row>
    <row r="8" spans="1:5" ht="12.75">
      <c r="A8" s="19">
        <v>3</v>
      </c>
      <c r="B8" s="20">
        <f t="shared" si="0"/>
        <v>125.2</v>
      </c>
      <c r="C8" s="31"/>
      <c r="D8" s="28" t="s">
        <v>120</v>
      </c>
      <c r="E8" s="22" t="s">
        <v>109</v>
      </c>
    </row>
    <row r="9" spans="1:5" ht="12.75">
      <c r="A9" s="23"/>
      <c r="B9" s="24">
        <f t="shared" si="0"/>
        <v>125.2</v>
      </c>
      <c r="C9" s="32" t="s">
        <v>119</v>
      </c>
      <c r="D9" s="27" t="s">
        <v>112</v>
      </c>
      <c r="E9" s="10" t="s">
        <v>115</v>
      </c>
    </row>
    <row r="10" spans="1:5" ht="12.75">
      <c r="A10" s="19">
        <v>3</v>
      </c>
      <c r="B10" s="20">
        <f t="shared" si="0"/>
        <v>128.2</v>
      </c>
      <c r="C10" s="31"/>
      <c r="D10" s="21" t="s">
        <v>113</v>
      </c>
      <c r="E10" s="22"/>
    </row>
    <row r="11" spans="1:5" ht="12.75">
      <c r="A11" s="16">
        <v>1</v>
      </c>
      <c r="B11" s="29">
        <f t="shared" si="0"/>
        <v>129.2</v>
      </c>
      <c r="C11" s="30" t="s">
        <v>121</v>
      </c>
      <c r="D11" s="17" t="s">
        <v>114</v>
      </c>
      <c r="E11" s="18"/>
    </row>
    <row r="13" ht="12.75">
      <c r="E13" t="s">
        <v>174</v>
      </c>
    </row>
    <row r="14" ht="12.75">
      <c r="E14" t="s">
        <v>175</v>
      </c>
    </row>
    <row r="15" ht="12.75">
      <c r="E15" t="s">
        <v>176</v>
      </c>
    </row>
    <row r="17" ht="12.75">
      <c r="E17" t="s">
        <v>177</v>
      </c>
    </row>
    <row r="19" ht="12.75">
      <c r="E19" t="s">
        <v>601</v>
      </c>
    </row>
    <row r="20" ht="12.75">
      <c r="E20" t="s">
        <v>602</v>
      </c>
    </row>
  </sheetData>
  <printOptions/>
  <pageMargins left="0.75" right="0.75" top="1" bottom="1" header="0.5" footer="0.5"/>
  <pageSetup fitToHeight="1" fitToWidth="1" horizontalDpi="300" verticalDpi="300" orientation="portrait" scale="90" r:id="rId1"/>
  <headerFooter alignWithMargins="0">
    <oddHeader>&amp;C&amp;"Arial,Bold"28/08/03 Evora - Marvão</oddHeader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9">
      <selection activeCell="E31" sqref="E31"/>
    </sheetView>
  </sheetViews>
  <sheetFormatPr defaultColWidth="11.421875" defaultRowHeight="12.75"/>
  <cols>
    <col min="1" max="1" width="9.421875" style="0" bestFit="1" customWidth="1"/>
    <col min="2" max="2" width="8.421875" style="0" bestFit="1" customWidth="1"/>
    <col min="3" max="3" width="6.28125" style="0" bestFit="1" customWidth="1"/>
    <col min="4" max="4" width="49.421875" style="0" bestFit="1" customWidth="1"/>
    <col min="5" max="5" width="51.8515625" style="0" bestFit="1" customWidth="1"/>
    <col min="6" max="16384" width="9.140625" style="0" customWidth="1"/>
  </cols>
  <sheetData>
    <row r="1" spans="1:5" ht="12.75">
      <c r="A1" s="47" t="s">
        <v>23</v>
      </c>
      <c r="B1" s="47" t="s">
        <v>24</v>
      </c>
      <c r="C1" s="47" t="s">
        <v>25</v>
      </c>
      <c r="D1" s="48" t="s">
        <v>26</v>
      </c>
      <c r="E1" s="48" t="s">
        <v>27</v>
      </c>
    </row>
    <row r="2" spans="1:5" ht="12.75">
      <c r="A2" s="37">
        <v>0</v>
      </c>
      <c r="B2" s="38"/>
      <c r="C2" s="39" t="s">
        <v>150</v>
      </c>
      <c r="D2" s="38" t="s">
        <v>122</v>
      </c>
      <c r="E2" s="22"/>
    </row>
    <row r="3" spans="1:5" ht="12.75">
      <c r="A3" s="8">
        <v>3</v>
      </c>
      <c r="B3" s="9">
        <f>B2+A3</f>
        <v>3</v>
      </c>
      <c r="C3" s="36"/>
      <c r="D3" s="9" t="s">
        <v>123</v>
      </c>
      <c r="E3" s="10" t="s">
        <v>124</v>
      </c>
    </row>
    <row r="4" spans="1:5" ht="12.75">
      <c r="A4" s="37">
        <v>8.5</v>
      </c>
      <c r="B4" s="38">
        <f aca="true" t="shared" si="0" ref="B4:B17">B3+A4</f>
        <v>11.5</v>
      </c>
      <c r="C4" s="39"/>
      <c r="D4" s="38" t="s">
        <v>125</v>
      </c>
      <c r="E4" s="22" t="s">
        <v>126</v>
      </c>
    </row>
    <row r="5" spans="1:5" ht="12.75">
      <c r="A5" s="8">
        <v>103.4</v>
      </c>
      <c r="B5" s="9">
        <f t="shared" si="0"/>
        <v>114.9</v>
      </c>
      <c r="C5" s="36" t="s">
        <v>151</v>
      </c>
      <c r="D5" s="9" t="s">
        <v>127</v>
      </c>
      <c r="E5" s="10" t="s">
        <v>128</v>
      </c>
    </row>
    <row r="6" spans="1:5" ht="12.75">
      <c r="A6" s="37">
        <v>210.6</v>
      </c>
      <c r="B6" s="38">
        <f t="shared" si="0"/>
        <v>325.5</v>
      </c>
      <c r="C6" s="39" t="s">
        <v>152</v>
      </c>
      <c r="D6" s="38" t="s">
        <v>130</v>
      </c>
      <c r="E6" s="22" t="s">
        <v>129</v>
      </c>
    </row>
    <row r="7" spans="1:5" ht="12.75">
      <c r="A7" s="8">
        <f>564-328</f>
        <v>236</v>
      </c>
      <c r="B7" s="9">
        <f t="shared" si="0"/>
        <v>561.5</v>
      </c>
      <c r="C7" s="36" t="s">
        <v>153</v>
      </c>
      <c r="D7" s="9" t="s">
        <v>131</v>
      </c>
      <c r="E7" s="10" t="s">
        <v>132</v>
      </c>
    </row>
    <row r="8" spans="1:5" ht="12.75">
      <c r="A8" s="37">
        <f>654-564</f>
        <v>90</v>
      </c>
      <c r="B8" s="38">
        <f t="shared" si="0"/>
        <v>651.5</v>
      </c>
      <c r="C8" s="39" t="s">
        <v>154</v>
      </c>
      <c r="D8" s="38" t="s">
        <v>133</v>
      </c>
      <c r="E8" s="22" t="s">
        <v>134</v>
      </c>
    </row>
    <row r="9" spans="1:5" ht="12.75">
      <c r="A9" s="8">
        <v>31.5</v>
      </c>
      <c r="B9" s="9">
        <f t="shared" si="0"/>
        <v>683</v>
      </c>
      <c r="C9" s="36"/>
      <c r="D9" s="9" t="s">
        <v>135</v>
      </c>
      <c r="E9" s="10" t="s">
        <v>136</v>
      </c>
    </row>
    <row r="10" spans="1:5" ht="12.75">
      <c r="A10" s="37">
        <v>8.1</v>
      </c>
      <c r="B10" s="38">
        <f t="shared" si="0"/>
        <v>691.1</v>
      </c>
      <c r="C10" s="39"/>
      <c r="D10" s="38" t="s">
        <v>137</v>
      </c>
      <c r="E10" s="22" t="s">
        <v>138</v>
      </c>
    </row>
    <row r="11" spans="1:5" ht="12.75">
      <c r="A11" s="8">
        <f>7.5+22.2+3.1</f>
        <v>32.8</v>
      </c>
      <c r="B11" s="9">
        <f t="shared" si="0"/>
        <v>723.9</v>
      </c>
      <c r="C11" s="36" t="s">
        <v>155</v>
      </c>
      <c r="D11" s="9" t="s">
        <v>140</v>
      </c>
      <c r="E11" s="10" t="s">
        <v>139</v>
      </c>
    </row>
    <row r="12" spans="1:5" ht="12.75">
      <c r="A12" s="37">
        <v>2.4</v>
      </c>
      <c r="B12" s="38">
        <f t="shared" si="0"/>
        <v>726.3</v>
      </c>
      <c r="C12" s="39"/>
      <c r="D12" s="38" t="s">
        <v>144</v>
      </c>
      <c r="E12" s="22" t="s">
        <v>145</v>
      </c>
    </row>
    <row r="13" spans="1:5" ht="12.75">
      <c r="A13" s="8">
        <f>860-2.2-1.7-726+2.4</f>
        <v>132.49999999999991</v>
      </c>
      <c r="B13" s="9">
        <f t="shared" si="0"/>
        <v>858.7999999999998</v>
      </c>
      <c r="C13" s="36" t="s">
        <v>156</v>
      </c>
      <c r="D13" s="9" t="s">
        <v>141</v>
      </c>
      <c r="E13" s="10"/>
    </row>
    <row r="14" spans="1:5" ht="12.75">
      <c r="A14" s="37">
        <v>1.7</v>
      </c>
      <c r="B14" s="38">
        <f t="shared" si="0"/>
        <v>860.4999999999999</v>
      </c>
      <c r="C14" s="39"/>
      <c r="D14" s="38" t="s">
        <v>142</v>
      </c>
      <c r="E14" s="22" t="s">
        <v>143</v>
      </c>
    </row>
    <row r="15" spans="1:5" ht="12.75">
      <c r="A15" s="8">
        <v>2.2</v>
      </c>
      <c r="B15" s="9">
        <f t="shared" si="0"/>
        <v>862.6999999999999</v>
      </c>
      <c r="C15" s="36"/>
      <c r="D15" s="9" t="s">
        <v>146</v>
      </c>
      <c r="E15" s="10"/>
    </row>
    <row r="16" spans="1:5" ht="12.75">
      <c r="A16" s="37">
        <v>5.1</v>
      </c>
      <c r="B16" s="38">
        <f t="shared" si="0"/>
        <v>867.8</v>
      </c>
      <c r="C16" s="39"/>
      <c r="D16" s="38" t="s">
        <v>148</v>
      </c>
      <c r="E16" s="22" t="s">
        <v>147</v>
      </c>
    </row>
    <row r="17" spans="1:5" ht="12.75">
      <c r="A17" s="37">
        <v>3.2</v>
      </c>
      <c r="B17" s="38">
        <f t="shared" si="0"/>
        <v>871</v>
      </c>
      <c r="C17" s="39" t="s">
        <v>157</v>
      </c>
      <c r="D17" s="38" t="s">
        <v>149</v>
      </c>
      <c r="E17" s="22"/>
    </row>
    <row r="19" spans="4:5" ht="12.75">
      <c r="D19" s="145" t="s">
        <v>593</v>
      </c>
      <c r="E19" s="146" t="s">
        <v>591</v>
      </c>
    </row>
    <row r="20" spans="4:5" ht="12.75">
      <c r="D20" s="9" t="s">
        <v>594</v>
      </c>
      <c r="E20" s="9" t="s">
        <v>592</v>
      </c>
    </row>
    <row r="21" spans="4:5" ht="12.75">
      <c r="D21" s="9"/>
      <c r="E21" s="9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headerFooter alignWithMargins="0">
    <oddHeader>&amp;C&amp;"Arial,Bold"29/08/03 Marvão - Tosse</oddHeader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D22" sqref="D22"/>
    </sheetView>
  </sheetViews>
  <sheetFormatPr defaultColWidth="11.421875" defaultRowHeight="12.75"/>
  <cols>
    <col min="1" max="1" width="9.421875" style="0" bestFit="1" customWidth="1"/>
    <col min="2" max="2" width="8.421875" style="0" bestFit="1" customWidth="1"/>
    <col min="3" max="3" width="6.00390625" style="0" bestFit="1" customWidth="1"/>
    <col min="4" max="4" width="40.28125" style="0" customWidth="1"/>
    <col min="5" max="5" width="38.140625" style="0" bestFit="1" customWidth="1"/>
    <col min="6" max="16384" width="9.140625" style="0" customWidth="1"/>
  </cols>
  <sheetData>
    <row r="1" spans="1:5" ht="12.75">
      <c r="A1" s="153" t="s">
        <v>23</v>
      </c>
      <c r="B1" s="154" t="s">
        <v>24</v>
      </c>
      <c r="C1" s="154" t="s">
        <v>25</v>
      </c>
      <c r="D1" s="155" t="s">
        <v>26</v>
      </c>
      <c r="E1" s="156" t="s">
        <v>27</v>
      </c>
    </row>
    <row r="2" spans="1:5" ht="12.75">
      <c r="A2" s="157">
        <v>0</v>
      </c>
      <c r="B2" s="163"/>
      <c r="C2" s="50" t="s">
        <v>203</v>
      </c>
      <c r="D2" s="49" t="s">
        <v>178</v>
      </c>
      <c r="E2" s="158" t="s">
        <v>179</v>
      </c>
    </row>
    <row r="3" spans="1:5" ht="12.75">
      <c r="A3" s="159">
        <v>4</v>
      </c>
      <c r="B3" s="164">
        <f>A3+B2</f>
        <v>4</v>
      </c>
      <c r="C3" s="39"/>
      <c r="D3" s="38" t="s">
        <v>180</v>
      </c>
      <c r="E3" s="160"/>
    </row>
    <row r="4" spans="1:5" ht="12.75">
      <c r="A4" s="161">
        <v>9.5</v>
      </c>
      <c r="B4" s="165">
        <f aca="true" t="shared" si="0" ref="B4:B18">A4+B3</f>
        <v>13.5</v>
      </c>
      <c r="C4" s="36"/>
      <c r="D4" s="9" t="s">
        <v>181</v>
      </c>
      <c r="E4" s="162" t="s">
        <v>182</v>
      </c>
    </row>
    <row r="5" spans="1:5" ht="12.75">
      <c r="A5" s="159">
        <v>140</v>
      </c>
      <c r="B5" s="164">
        <f t="shared" si="0"/>
        <v>153.5</v>
      </c>
      <c r="C5" s="39"/>
      <c r="D5" s="38" t="s">
        <v>183</v>
      </c>
      <c r="E5" s="160" t="s">
        <v>184</v>
      </c>
    </row>
    <row r="6" spans="1:5" ht="12.75">
      <c r="A6" s="161">
        <f>11+8+2.2</f>
        <v>21.2</v>
      </c>
      <c r="B6" s="165">
        <f t="shared" si="0"/>
        <v>174.7</v>
      </c>
      <c r="C6" s="36" t="s">
        <v>206</v>
      </c>
      <c r="D6" s="9" t="s">
        <v>185</v>
      </c>
      <c r="E6" s="196" t="s">
        <v>187</v>
      </c>
    </row>
    <row r="7" spans="1:5" ht="12.75">
      <c r="A7" s="159">
        <v>449</v>
      </c>
      <c r="B7" s="164">
        <f t="shared" si="0"/>
        <v>623.7</v>
      </c>
      <c r="C7" s="39"/>
      <c r="D7" s="43" t="s">
        <v>186</v>
      </c>
      <c r="E7" s="196"/>
    </row>
    <row r="8" spans="1:5" ht="12.75">
      <c r="A8" s="161">
        <v>68</v>
      </c>
      <c r="B8" s="165">
        <f t="shared" si="0"/>
        <v>691.7</v>
      </c>
      <c r="C8" s="36"/>
      <c r="D8" s="9" t="s">
        <v>188</v>
      </c>
      <c r="E8" s="196"/>
    </row>
    <row r="9" spans="1:5" ht="12.75">
      <c r="A9" s="159">
        <v>40</v>
      </c>
      <c r="B9" s="164">
        <f t="shared" si="0"/>
        <v>731.7</v>
      </c>
      <c r="C9" s="39"/>
      <c r="D9" s="38" t="s">
        <v>189</v>
      </c>
      <c r="E9" s="160" t="s">
        <v>190</v>
      </c>
    </row>
    <row r="10" spans="1:5" ht="12.75">
      <c r="A10" s="161">
        <v>2</v>
      </c>
      <c r="B10" s="165">
        <f t="shared" si="0"/>
        <v>733.7</v>
      </c>
      <c r="C10" s="36" t="s">
        <v>205</v>
      </c>
      <c r="D10" s="9" t="s">
        <v>191</v>
      </c>
      <c r="E10" s="162" t="s">
        <v>36</v>
      </c>
    </row>
    <row r="11" spans="1:5" ht="13.5" thickBot="1">
      <c r="A11" s="157">
        <v>14</v>
      </c>
      <c r="B11" s="163">
        <f t="shared" si="0"/>
        <v>747.7</v>
      </c>
      <c r="C11" s="50"/>
      <c r="D11" s="49" t="s">
        <v>192</v>
      </c>
      <c r="E11" s="158" t="s">
        <v>605</v>
      </c>
    </row>
    <row r="12" spans="1:5" ht="12.75" customHeight="1">
      <c r="A12" s="166">
        <v>3</v>
      </c>
      <c r="B12" s="167">
        <f t="shared" si="0"/>
        <v>750.7</v>
      </c>
      <c r="C12" s="197" t="s">
        <v>622</v>
      </c>
      <c r="D12" s="168" t="s">
        <v>193</v>
      </c>
      <c r="E12" s="169" t="s">
        <v>194</v>
      </c>
    </row>
    <row r="13" spans="1:5" ht="12.75">
      <c r="A13" s="159">
        <v>7</v>
      </c>
      <c r="B13" s="164">
        <f t="shared" si="0"/>
        <v>757.7</v>
      </c>
      <c r="C13" s="198"/>
      <c r="D13" s="38" t="s">
        <v>195</v>
      </c>
      <c r="E13" s="160" t="s">
        <v>196</v>
      </c>
    </row>
    <row r="14" spans="1:5" ht="12.75">
      <c r="A14" s="159">
        <v>15</v>
      </c>
      <c r="B14" s="164">
        <f t="shared" si="0"/>
        <v>772.7</v>
      </c>
      <c r="C14" s="198"/>
      <c r="D14" s="38" t="s">
        <v>197</v>
      </c>
      <c r="E14" s="160"/>
    </row>
    <row r="15" spans="1:5" ht="12.75">
      <c r="A15" s="159">
        <v>121</v>
      </c>
      <c r="B15" s="164">
        <f t="shared" si="0"/>
        <v>893.7</v>
      </c>
      <c r="C15" s="198"/>
      <c r="D15" s="38" t="s">
        <v>198</v>
      </c>
      <c r="E15" s="160" t="s">
        <v>199</v>
      </c>
    </row>
    <row r="16" spans="1:5" ht="12.75">
      <c r="A16" s="159">
        <v>78.7</v>
      </c>
      <c r="B16" s="164">
        <f t="shared" si="0"/>
        <v>972.4000000000001</v>
      </c>
      <c r="C16" s="198"/>
      <c r="D16" s="38" t="s">
        <v>202</v>
      </c>
      <c r="E16" s="160"/>
    </row>
    <row r="17" spans="1:5" ht="12.75">
      <c r="A17" s="159">
        <v>7</v>
      </c>
      <c r="B17" s="164">
        <f t="shared" si="0"/>
        <v>979.4000000000001</v>
      </c>
      <c r="C17" s="198"/>
      <c r="D17" s="38" t="s">
        <v>200</v>
      </c>
      <c r="E17" s="160"/>
    </row>
    <row r="18" spans="1:5" ht="13.5" thickBot="1">
      <c r="A18" s="179">
        <v>140</v>
      </c>
      <c r="B18" s="175">
        <f t="shared" si="0"/>
        <v>1119.4</v>
      </c>
      <c r="C18" s="180" t="s">
        <v>204</v>
      </c>
      <c r="D18" s="181" t="s">
        <v>201</v>
      </c>
      <c r="E18" s="182"/>
    </row>
    <row r="19" spans="1:5" ht="12.75">
      <c r="A19" s="183">
        <v>128</v>
      </c>
      <c r="B19" s="167">
        <f>B11+A19</f>
        <v>875.7</v>
      </c>
      <c r="C19" s="197" t="s">
        <v>621</v>
      </c>
      <c r="D19" s="168" t="s">
        <v>606</v>
      </c>
      <c r="E19" s="169" t="s">
        <v>607</v>
      </c>
    </row>
    <row r="20" spans="1:5" ht="12.75">
      <c r="A20" s="170">
        <v>17</v>
      </c>
      <c r="B20" s="164">
        <f>A20+B19</f>
        <v>892.7</v>
      </c>
      <c r="C20" s="198"/>
      <c r="D20" s="171" t="s">
        <v>608</v>
      </c>
      <c r="E20" s="160" t="s">
        <v>611</v>
      </c>
    </row>
    <row r="21" spans="1:5" ht="12.75">
      <c r="A21" s="170">
        <v>13</v>
      </c>
      <c r="B21" s="164">
        <f>A21+B20</f>
        <v>905.7</v>
      </c>
      <c r="C21" s="198"/>
      <c r="D21" s="38" t="s">
        <v>609</v>
      </c>
      <c r="E21" s="160" t="s">
        <v>610</v>
      </c>
    </row>
    <row r="22" spans="1:5" ht="12.75">
      <c r="A22" s="170">
        <v>60</v>
      </c>
      <c r="B22" s="164">
        <f aca="true" t="shared" si="1" ref="B22:B27">B21+A22</f>
        <v>965.7</v>
      </c>
      <c r="C22" s="198"/>
      <c r="D22" s="172" t="s">
        <v>612</v>
      </c>
      <c r="E22" s="173" t="s">
        <v>613</v>
      </c>
    </row>
    <row r="23" spans="1:5" ht="12.75">
      <c r="A23" s="170">
        <v>22</v>
      </c>
      <c r="B23" s="164">
        <f t="shared" si="1"/>
        <v>987.7</v>
      </c>
      <c r="C23" s="198"/>
      <c r="D23" s="171" t="s">
        <v>614</v>
      </c>
      <c r="E23" s="173" t="s">
        <v>615</v>
      </c>
    </row>
    <row r="24" spans="1:5" ht="12.75">
      <c r="A24" s="170">
        <v>11</v>
      </c>
      <c r="B24" s="164">
        <f t="shared" si="1"/>
        <v>998.7</v>
      </c>
      <c r="C24" s="198"/>
      <c r="D24" s="171" t="s">
        <v>616</v>
      </c>
      <c r="E24" s="173" t="s">
        <v>617</v>
      </c>
    </row>
    <row r="25" spans="1:5" ht="12.75">
      <c r="A25" s="170">
        <v>30</v>
      </c>
      <c r="B25" s="164">
        <f t="shared" si="1"/>
        <v>1028.7</v>
      </c>
      <c r="C25" s="198"/>
      <c r="D25" s="171" t="s">
        <v>618</v>
      </c>
      <c r="E25" s="160"/>
    </row>
    <row r="26" spans="1:5" ht="12.75">
      <c r="A26" s="170">
        <v>14</v>
      </c>
      <c r="B26" s="164">
        <f t="shared" si="1"/>
        <v>1042.7</v>
      </c>
      <c r="C26" s="198"/>
      <c r="D26" s="38" t="s">
        <v>619</v>
      </c>
      <c r="E26" s="173" t="s">
        <v>620</v>
      </c>
    </row>
    <row r="27" spans="1:5" ht="13.5" thickBot="1">
      <c r="A27" s="174">
        <v>112</v>
      </c>
      <c r="B27" s="175">
        <f t="shared" si="1"/>
        <v>1154.7</v>
      </c>
      <c r="C27" s="176">
        <v>0.8125</v>
      </c>
      <c r="D27" s="177" t="s">
        <v>201</v>
      </c>
      <c r="E27" s="178"/>
    </row>
    <row r="28" spans="1:5" ht="12.75">
      <c r="A28" s="143"/>
      <c r="B28" s="9"/>
      <c r="C28" s="36"/>
      <c r="D28" s="143"/>
      <c r="E28" s="9"/>
    </row>
    <row r="30" ht="12.75">
      <c r="D30" t="s">
        <v>595</v>
      </c>
    </row>
  </sheetData>
  <mergeCells count="3">
    <mergeCell ref="E6:E8"/>
    <mergeCell ref="C19:C26"/>
    <mergeCell ref="C12:C17"/>
  </mergeCells>
  <printOptions/>
  <pageMargins left="0.75" right="0.75" top="1" bottom="1" header="0.5" footer="0.5"/>
  <pageSetup fitToHeight="1" fitToWidth="1" horizontalDpi="300" verticalDpi="300" orientation="portrait" scale="72" r:id="rId3"/>
  <headerFooter alignWithMargins="0">
    <oddHeader>&amp;C&amp;"Arial,Bold"30/08/03 Tosse - Liège</oddHeader>
    <oddFooter>&amp;L&amp;A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A1">
      <selection activeCell="B12" sqref="B12"/>
    </sheetView>
  </sheetViews>
  <sheetFormatPr defaultColWidth="11.421875" defaultRowHeight="12.75"/>
  <cols>
    <col min="1" max="1" width="15.7109375" style="0" bestFit="1" customWidth="1"/>
    <col min="2" max="2" width="11.7109375" style="0" customWidth="1"/>
    <col min="3" max="3" width="12.57421875" style="0" bestFit="1" customWidth="1"/>
    <col min="4" max="16384" width="9.140625" style="0" customWidth="1"/>
  </cols>
  <sheetData>
    <row r="1" spans="1:3" ht="12.75">
      <c r="A1" s="187" t="s">
        <v>20</v>
      </c>
      <c r="B1" s="187"/>
      <c r="C1" s="7"/>
    </row>
    <row r="2" spans="1:2" ht="12.75">
      <c r="A2" s="13"/>
      <c r="B2" s="13" t="s">
        <v>99</v>
      </c>
    </row>
    <row r="3" spans="1:2" ht="12.75">
      <c r="A3" s="12" t="s">
        <v>21</v>
      </c>
      <c r="B3" s="184">
        <v>46</v>
      </c>
    </row>
    <row r="4" spans="1:2" ht="12.75">
      <c r="A4" s="12" t="s">
        <v>4</v>
      </c>
      <c r="B4" s="184">
        <v>30</v>
      </c>
    </row>
    <row r="5" spans="1:2" ht="12.75">
      <c r="A5" s="12" t="s">
        <v>7</v>
      </c>
      <c r="B5" s="184">
        <f>75/2</f>
        <v>37.5</v>
      </c>
    </row>
    <row r="6" spans="1:2" ht="12.75">
      <c r="A6" s="12" t="s">
        <v>6</v>
      </c>
      <c r="B6" s="184">
        <v>45</v>
      </c>
    </row>
    <row r="7" spans="1:2" ht="12.75">
      <c r="A7" s="12" t="s">
        <v>9</v>
      </c>
      <c r="B7" s="184">
        <v>73</v>
      </c>
    </row>
    <row r="8" spans="1:2" ht="12.75">
      <c r="A8" s="12" t="s">
        <v>8</v>
      </c>
      <c r="B8" s="184">
        <v>75</v>
      </c>
    </row>
    <row r="9" spans="1:2" ht="12.75">
      <c r="A9" s="12" t="s">
        <v>10</v>
      </c>
      <c r="B9" s="184">
        <f>3*48</f>
        <v>144</v>
      </c>
    </row>
    <row r="10" spans="1:2" ht="12.75">
      <c r="A10" s="12" t="s">
        <v>11</v>
      </c>
      <c r="B10" s="184">
        <v>70</v>
      </c>
    </row>
    <row r="11" spans="1:2" ht="12.75">
      <c r="A11" s="12" t="s">
        <v>603</v>
      </c>
      <c r="B11" s="184">
        <f>75*2</f>
        <v>150</v>
      </c>
    </row>
    <row r="12" spans="1:2" ht="12.75">
      <c r="A12" s="12" t="s">
        <v>13</v>
      </c>
      <c r="B12" s="184">
        <v>60</v>
      </c>
    </row>
    <row r="13" spans="1:2" ht="12.75">
      <c r="A13" s="12" t="s">
        <v>0</v>
      </c>
      <c r="B13" s="184">
        <v>30</v>
      </c>
    </row>
    <row r="14" spans="1:2" ht="12.75">
      <c r="A14" s="12" t="s">
        <v>19</v>
      </c>
      <c r="B14" s="184">
        <v>40</v>
      </c>
    </row>
    <row r="15" spans="1:2" ht="12.75">
      <c r="A15" s="13" t="s">
        <v>22</v>
      </c>
      <c r="B15" s="185">
        <f>SUM(B3:B14)</f>
        <v>800.5</v>
      </c>
    </row>
    <row r="17" spans="1:2" ht="12.75">
      <c r="A17" t="s">
        <v>596</v>
      </c>
      <c r="B17" s="147">
        <v>387.0555</v>
      </c>
    </row>
    <row r="18" spans="1:2" ht="12.75">
      <c r="A18" t="s">
        <v>597</v>
      </c>
      <c r="B18" s="147">
        <v>600</v>
      </c>
    </row>
    <row r="19" spans="1:2" ht="12.75">
      <c r="A19" t="s">
        <v>598</v>
      </c>
      <c r="B19" s="147">
        <v>140</v>
      </c>
    </row>
    <row r="20" spans="1:2" ht="12.75">
      <c r="A20" t="s">
        <v>599</v>
      </c>
      <c r="B20" s="147">
        <v>120</v>
      </c>
    </row>
    <row r="21" spans="1:2" ht="12.75">
      <c r="A21" s="148" t="s">
        <v>600</v>
      </c>
      <c r="B21" s="149">
        <f>SUM(B15:B20)</f>
        <v>2047.5555</v>
      </c>
    </row>
  </sheetData>
  <mergeCells count="1">
    <mergeCell ref="A1:B1"/>
  </mergeCells>
  <hyperlinks>
    <hyperlink ref="A8" r:id="rId1" display="http://www.casadevilarinho.com/"/>
    <hyperlink ref="A12" r:id="rId2" display="Evora"/>
  </hyperlinks>
  <printOptions/>
  <pageMargins left="0.75" right="0.75" top="1" bottom="1" header="0.5" footer="0.5"/>
  <pageSetup fitToHeight="1" fitToWidth="1" horizontalDpi="300" verticalDpi="30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34">
      <selection activeCell="B38" sqref="B38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7" customWidth="1"/>
    <col min="4" max="4" width="34.57421875" style="70" bestFit="1" customWidth="1"/>
    <col min="5" max="5" width="35.7109375" style="70" customWidth="1"/>
  </cols>
  <sheetData>
    <row r="1" spans="1:5" s="56" customFormat="1" ht="16.5" thickBot="1">
      <c r="A1" s="74" t="s">
        <v>251</v>
      </c>
      <c r="B1" s="75" t="s">
        <v>252</v>
      </c>
      <c r="C1" s="76" t="s">
        <v>25</v>
      </c>
      <c r="D1" s="77" t="s">
        <v>26</v>
      </c>
      <c r="E1" s="78" t="s">
        <v>27</v>
      </c>
    </row>
    <row r="2" spans="1:5" s="56" customFormat="1" ht="15">
      <c r="A2" s="51">
        <v>0</v>
      </c>
      <c r="B2" s="52">
        <v>0</v>
      </c>
      <c r="C2" s="53" t="s">
        <v>207</v>
      </c>
      <c r="D2" s="54" t="s">
        <v>208</v>
      </c>
      <c r="E2" s="55"/>
    </row>
    <row r="3" spans="1:5" s="56" customFormat="1" ht="30">
      <c r="A3" s="57">
        <v>35</v>
      </c>
      <c r="B3" s="58">
        <v>35</v>
      </c>
      <c r="C3" s="59" t="s">
        <v>209</v>
      </c>
      <c r="D3" s="60" t="s">
        <v>210</v>
      </c>
      <c r="E3" s="61" t="s">
        <v>211</v>
      </c>
    </row>
    <row r="4" spans="1:5" s="56" customFormat="1" ht="15">
      <c r="A4" s="57">
        <v>0</v>
      </c>
      <c r="B4" s="58">
        <v>35</v>
      </c>
      <c r="C4" s="59" t="s">
        <v>212</v>
      </c>
      <c r="D4" s="60" t="s">
        <v>213</v>
      </c>
      <c r="E4" s="61"/>
    </row>
    <row r="5" spans="1:5" s="56" customFormat="1" ht="15">
      <c r="A5" s="57">
        <v>86</v>
      </c>
      <c r="B5" s="58">
        <v>121</v>
      </c>
      <c r="C5" s="59"/>
      <c r="D5" s="60" t="s">
        <v>29</v>
      </c>
      <c r="E5" s="61" t="s">
        <v>30</v>
      </c>
    </row>
    <row r="6" spans="1:5" s="56" customFormat="1" ht="15">
      <c r="A6" s="57">
        <v>38</v>
      </c>
      <c r="B6" s="58">
        <v>159</v>
      </c>
      <c r="C6" s="59" t="s">
        <v>214</v>
      </c>
      <c r="D6" s="60" t="s">
        <v>31</v>
      </c>
      <c r="E6" s="61" t="s">
        <v>32</v>
      </c>
    </row>
    <row r="7" spans="1:5" s="56" customFormat="1" ht="15">
      <c r="A7" s="57">
        <v>78</v>
      </c>
      <c r="B7" s="58">
        <v>237</v>
      </c>
      <c r="C7" s="59"/>
      <c r="D7" s="60" t="s">
        <v>33</v>
      </c>
      <c r="E7" s="61"/>
    </row>
    <row r="8" spans="1:5" s="56" customFormat="1" ht="30">
      <c r="A8" s="57">
        <v>14</v>
      </c>
      <c r="B8" s="58">
        <v>251</v>
      </c>
      <c r="C8" s="59" t="s">
        <v>215</v>
      </c>
      <c r="D8" s="62" t="s">
        <v>216</v>
      </c>
      <c r="E8" s="61" t="s">
        <v>217</v>
      </c>
    </row>
    <row r="9" spans="1:5" s="56" customFormat="1" ht="15.75">
      <c r="A9" s="57">
        <v>106</v>
      </c>
      <c r="B9" s="58">
        <v>357</v>
      </c>
      <c r="C9" s="59"/>
      <c r="D9" s="60" t="s">
        <v>35</v>
      </c>
      <c r="E9" s="61" t="s">
        <v>218</v>
      </c>
    </row>
    <row r="10" spans="1:5" s="56" customFormat="1" ht="15">
      <c r="A10" s="57">
        <v>18</v>
      </c>
      <c r="B10" s="58">
        <v>375</v>
      </c>
      <c r="C10" s="59"/>
      <c r="D10" s="60" t="s">
        <v>219</v>
      </c>
      <c r="E10" s="61" t="s">
        <v>220</v>
      </c>
    </row>
    <row r="11" spans="1:5" s="56" customFormat="1" ht="15">
      <c r="A11" s="57">
        <v>8</v>
      </c>
      <c r="B11" s="58">
        <v>383</v>
      </c>
      <c r="C11" s="59"/>
      <c r="D11" s="60" t="s">
        <v>221</v>
      </c>
      <c r="E11" s="61" t="s">
        <v>222</v>
      </c>
    </row>
    <row r="12" spans="1:5" s="56" customFormat="1" ht="15">
      <c r="A12" s="57">
        <v>10</v>
      </c>
      <c r="B12" s="58">
        <v>393</v>
      </c>
      <c r="C12" s="59"/>
      <c r="D12" s="60" t="s">
        <v>223</v>
      </c>
      <c r="E12" s="61" t="s">
        <v>224</v>
      </c>
    </row>
    <row r="13" spans="1:5" s="56" customFormat="1" ht="15">
      <c r="A13" s="57">
        <v>40</v>
      </c>
      <c r="B13" s="58">
        <v>433</v>
      </c>
      <c r="C13" s="59"/>
      <c r="D13" s="60" t="s">
        <v>187</v>
      </c>
      <c r="E13" s="61" t="s">
        <v>225</v>
      </c>
    </row>
    <row r="14" spans="1:5" s="56" customFormat="1" ht="30">
      <c r="A14" s="57">
        <v>34</v>
      </c>
      <c r="B14" s="58">
        <v>467</v>
      </c>
      <c r="C14" s="59" t="s">
        <v>226</v>
      </c>
      <c r="D14" s="62" t="s">
        <v>227</v>
      </c>
      <c r="E14" s="61" t="s">
        <v>217</v>
      </c>
    </row>
    <row r="15" spans="1:5" s="56" customFormat="1" ht="15">
      <c r="A15" s="57"/>
      <c r="B15" s="58"/>
      <c r="C15" s="59"/>
      <c r="D15" s="60" t="s">
        <v>187</v>
      </c>
      <c r="E15" s="61"/>
    </row>
    <row r="16" spans="1:5" s="56" customFormat="1" ht="30">
      <c r="A16" s="57">
        <v>236</v>
      </c>
      <c r="B16" s="58">
        <v>703</v>
      </c>
      <c r="C16" s="59" t="s">
        <v>228</v>
      </c>
      <c r="D16" s="62" t="s">
        <v>229</v>
      </c>
      <c r="E16" s="61" t="s">
        <v>217</v>
      </c>
    </row>
    <row r="17" spans="1:5" s="56" customFormat="1" ht="15">
      <c r="A17" s="57">
        <v>214</v>
      </c>
      <c r="B17" s="58">
        <v>917</v>
      </c>
      <c r="C17" s="59" t="s">
        <v>230</v>
      </c>
      <c r="D17" s="62" t="s">
        <v>231</v>
      </c>
      <c r="E17" s="61" t="s">
        <v>217</v>
      </c>
    </row>
    <row r="18" spans="1:5" s="56" customFormat="1" ht="15">
      <c r="A18" s="57"/>
      <c r="B18" s="58"/>
      <c r="C18" s="59"/>
      <c r="D18" s="60" t="s">
        <v>232</v>
      </c>
      <c r="E18" s="61"/>
    </row>
    <row r="19" spans="1:5" s="56" customFormat="1" ht="15.75">
      <c r="A19" s="57"/>
      <c r="B19" s="58"/>
      <c r="C19" s="59"/>
      <c r="D19" s="63" t="s">
        <v>233</v>
      </c>
      <c r="E19" s="61"/>
    </row>
    <row r="20" spans="1:5" s="56" customFormat="1" ht="30">
      <c r="A20" s="57">
        <v>221</v>
      </c>
      <c r="B20" s="58">
        <v>1138</v>
      </c>
      <c r="C20" s="59" t="s">
        <v>234</v>
      </c>
      <c r="D20" s="62" t="s">
        <v>235</v>
      </c>
      <c r="E20" s="61" t="s">
        <v>217</v>
      </c>
    </row>
    <row r="21" spans="1:5" s="56" customFormat="1" ht="15.75">
      <c r="A21" s="57">
        <v>18</v>
      </c>
      <c r="B21" s="58">
        <v>1156</v>
      </c>
      <c r="C21" s="59"/>
      <c r="D21" s="63" t="s">
        <v>236</v>
      </c>
      <c r="E21" s="61" t="s">
        <v>237</v>
      </c>
    </row>
    <row r="22" spans="1:5" s="56" customFormat="1" ht="30">
      <c r="A22" s="57">
        <v>1</v>
      </c>
      <c r="B22" s="58">
        <v>1157</v>
      </c>
      <c r="C22" s="59"/>
      <c r="D22" s="60" t="s">
        <v>238</v>
      </c>
      <c r="E22" s="61" t="s">
        <v>239</v>
      </c>
    </row>
    <row r="23" spans="1:5" s="56" customFormat="1" ht="30">
      <c r="A23" s="57">
        <v>4</v>
      </c>
      <c r="B23" s="58">
        <v>1161</v>
      </c>
      <c r="C23" s="59"/>
      <c r="D23" s="60" t="s">
        <v>240</v>
      </c>
      <c r="E23" s="61" t="s">
        <v>241</v>
      </c>
    </row>
    <row r="24" spans="1:5" s="56" customFormat="1" ht="15">
      <c r="A24" s="57">
        <v>5</v>
      </c>
      <c r="B24" s="58">
        <v>1166</v>
      </c>
      <c r="C24" s="59"/>
      <c r="D24" s="60" t="s">
        <v>242</v>
      </c>
      <c r="E24" s="61" t="s">
        <v>241</v>
      </c>
    </row>
    <row r="25" spans="1:5" s="56" customFormat="1" ht="30">
      <c r="A25" s="57"/>
      <c r="B25" s="58"/>
      <c r="C25" s="59"/>
      <c r="D25" s="60" t="s">
        <v>243</v>
      </c>
      <c r="E25" s="61" t="s">
        <v>244</v>
      </c>
    </row>
    <row r="26" spans="1:5" s="56" customFormat="1" ht="15">
      <c r="A26" s="57">
        <v>10</v>
      </c>
      <c r="B26" s="58">
        <v>1176</v>
      </c>
      <c r="C26" s="59"/>
      <c r="D26" s="60" t="s">
        <v>245</v>
      </c>
      <c r="E26" s="61"/>
    </row>
    <row r="27" spans="1:5" s="56" customFormat="1" ht="15.75" thickBot="1">
      <c r="A27" s="64">
        <v>4</v>
      </c>
      <c r="B27" s="65">
        <v>1180</v>
      </c>
      <c r="C27" s="66" t="s">
        <v>246</v>
      </c>
      <c r="D27" s="67" t="s">
        <v>37</v>
      </c>
      <c r="E27" s="68"/>
    </row>
    <row r="28" spans="1:5" s="82" customFormat="1" ht="12.75">
      <c r="A28" s="79"/>
      <c r="B28" s="79"/>
      <c r="C28" s="80"/>
      <c r="D28" s="81"/>
      <c r="E28" s="81"/>
    </row>
    <row r="29" spans="1:5" s="56" customFormat="1" ht="15">
      <c r="A29" s="83"/>
      <c r="B29" s="83"/>
      <c r="C29" s="84"/>
      <c r="D29" s="69" t="s">
        <v>247</v>
      </c>
      <c r="E29" s="69"/>
    </row>
    <row r="30" ht="12.75"/>
    <row r="31" ht="15">
      <c r="D31" s="71" t="s">
        <v>165</v>
      </c>
    </row>
    <row r="32" ht="15">
      <c r="D32" s="72" t="s">
        <v>166</v>
      </c>
    </row>
    <row r="33" ht="15">
      <c r="D33" s="72" t="s">
        <v>248</v>
      </c>
    </row>
    <row r="34" ht="15">
      <c r="D34" s="72"/>
    </row>
    <row r="35" ht="15">
      <c r="D35" s="73" t="s">
        <v>249</v>
      </c>
    </row>
    <row r="36" ht="12.75"/>
    <row r="37" ht="15">
      <c r="D37" s="71" t="s">
        <v>250</v>
      </c>
    </row>
    <row r="38" ht="30">
      <c r="D38" s="73" t="s">
        <v>576</v>
      </c>
    </row>
    <row r="41" ht="12.75">
      <c r="D41"/>
    </row>
  </sheetData>
  <printOptions/>
  <pageMargins left="0.75" right="0.75" top="1" bottom="1" header="0.5" footer="0.5"/>
  <pageSetup fitToHeight="1" fitToWidth="1" horizontalDpi="300" verticalDpi="300" orientation="portrait" scale="58" r:id="rId2"/>
  <headerFooter alignWithMargins="0">
    <oddHeader>&amp;C&amp;"Arial,Bold"15/08/03 Liège - Sare</oddHeader>
    <oddFooter>&amp;L&amp;A</oddFooter>
  </headerFooter>
  <rowBreaks count="1" manualBreakCount="1">
    <brk id="38" max="255" man="1"/>
  </rowBreaks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 topLeftCell="A13">
      <selection activeCell="B33" sqref="B33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0" customWidth="1"/>
    <col min="4" max="5" width="35.7109375" style="0" customWidth="1"/>
  </cols>
  <sheetData>
    <row r="1" spans="1:5" s="85" customFormat="1" ht="16.5" thickBot="1">
      <c r="A1" s="150" t="s">
        <v>251</v>
      </c>
      <c r="B1" s="151" t="s">
        <v>252</v>
      </c>
      <c r="C1" s="151" t="s">
        <v>25</v>
      </c>
      <c r="D1" s="151" t="s">
        <v>26</v>
      </c>
      <c r="E1" s="152" t="s">
        <v>27</v>
      </c>
    </row>
    <row r="2" spans="1:5" s="85" customFormat="1" ht="15">
      <c r="A2" s="86">
        <v>0</v>
      </c>
      <c r="B2" s="87">
        <v>0</v>
      </c>
      <c r="C2" s="87" t="s">
        <v>28</v>
      </c>
      <c r="D2" s="87" t="s">
        <v>253</v>
      </c>
      <c r="E2" s="88"/>
    </row>
    <row r="3" spans="1:5" s="85" customFormat="1" ht="30">
      <c r="A3" s="89"/>
      <c r="B3" s="90"/>
      <c r="C3" s="90"/>
      <c r="D3" s="90" t="s">
        <v>623</v>
      </c>
      <c r="E3" s="91" t="s">
        <v>624</v>
      </c>
    </row>
    <row r="4" spans="1:5" s="85" customFormat="1" ht="30">
      <c r="A4" s="89"/>
      <c r="B4" s="90">
        <v>8</v>
      </c>
      <c r="C4" s="90"/>
      <c r="D4" s="90" t="s">
        <v>625</v>
      </c>
      <c r="E4" s="91"/>
    </row>
    <row r="5" spans="1:5" s="85" customFormat="1" ht="15.75">
      <c r="A5" s="89">
        <v>12</v>
      </c>
      <c r="B5" s="90">
        <v>12</v>
      </c>
      <c r="C5" s="90"/>
      <c r="D5" s="90" t="s">
        <v>626</v>
      </c>
      <c r="E5" s="91" t="s">
        <v>627</v>
      </c>
    </row>
    <row r="6" spans="1:5" s="85" customFormat="1" ht="30">
      <c r="A6" s="89"/>
      <c r="B6" s="90">
        <v>32</v>
      </c>
      <c r="C6" s="90"/>
      <c r="D6" s="90" t="s">
        <v>628</v>
      </c>
      <c r="E6" s="91" t="s">
        <v>629</v>
      </c>
    </row>
    <row r="7" spans="1:5" s="85" customFormat="1" ht="30">
      <c r="A7" s="89">
        <v>21</v>
      </c>
      <c r="B7" s="90">
        <f>A7+B6</f>
        <v>53</v>
      </c>
      <c r="C7" s="90"/>
      <c r="D7" s="90" t="s">
        <v>630</v>
      </c>
      <c r="E7" s="91" t="s">
        <v>631</v>
      </c>
    </row>
    <row r="8" spans="1:5" s="85" customFormat="1" ht="30.75">
      <c r="A8" s="89">
        <v>33</v>
      </c>
      <c r="B8" s="90">
        <f aca="true" t="shared" si="0" ref="B8:B33">A8+B7</f>
        <v>86</v>
      </c>
      <c r="C8" s="90"/>
      <c r="D8" s="90" t="s">
        <v>254</v>
      </c>
      <c r="E8" s="91" t="s">
        <v>255</v>
      </c>
    </row>
    <row r="9" spans="1:5" s="85" customFormat="1" ht="15">
      <c r="A9" s="89">
        <v>7</v>
      </c>
      <c r="B9" s="90">
        <f t="shared" si="0"/>
        <v>93</v>
      </c>
      <c r="C9" s="90" t="s">
        <v>256</v>
      </c>
      <c r="D9" s="90" t="s">
        <v>257</v>
      </c>
      <c r="E9" s="91"/>
    </row>
    <row r="10" spans="1:5" s="85" customFormat="1" ht="15">
      <c r="A10" s="89"/>
      <c r="B10" s="90">
        <f t="shared" si="0"/>
        <v>93</v>
      </c>
      <c r="C10" s="90"/>
      <c r="D10" s="90" t="s">
        <v>258</v>
      </c>
      <c r="E10" s="91" t="s">
        <v>259</v>
      </c>
    </row>
    <row r="11" spans="1:5" s="85" customFormat="1" ht="15">
      <c r="A11" s="89">
        <v>18</v>
      </c>
      <c r="B11" s="90">
        <f t="shared" si="0"/>
        <v>111</v>
      </c>
      <c r="C11" s="90" t="s">
        <v>260</v>
      </c>
      <c r="D11" s="90" t="s">
        <v>261</v>
      </c>
      <c r="E11" s="91"/>
    </row>
    <row r="12" spans="1:5" s="85" customFormat="1" ht="15.75">
      <c r="A12" s="89"/>
      <c r="B12" s="90">
        <f t="shared" si="0"/>
        <v>111</v>
      </c>
      <c r="C12" s="90"/>
      <c r="D12" s="90" t="s">
        <v>262</v>
      </c>
      <c r="E12" s="91"/>
    </row>
    <row r="13" spans="1:5" s="85" customFormat="1" ht="15">
      <c r="A13" s="89">
        <v>40</v>
      </c>
      <c r="B13" s="90">
        <f t="shared" si="0"/>
        <v>151</v>
      </c>
      <c r="C13" s="90"/>
      <c r="D13" s="90" t="s">
        <v>263</v>
      </c>
      <c r="E13" s="91" t="s">
        <v>264</v>
      </c>
    </row>
    <row r="14" spans="1:5" s="85" customFormat="1" ht="15.75">
      <c r="A14" s="89">
        <v>9</v>
      </c>
      <c r="B14" s="90">
        <f t="shared" si="0"/>
        <v>160</v>
      </c>
      <c r="C14" s="90" t="s">
        <v>265</v>
      </c>
      <c r="D14" s="90" t="s">
        <v>266</v>
      </c>
      <c r="E14" s="91" t="s">
        <v>267</v>
      </c>
    </row>
    <row r="15" spans="1:5" s="85" customFormat="1" ht="15.75">
      <c r="A15" s="89">
        <v>5</v>
      </c>
      <c r="B15" s="90">
        <f t="shared" si="0"/>
        <v>165</v>
      </c>
      <c r="C15" s="90"/>
      <c r="D15" s="90" t="s">
        <v>268</v>
      </c>
      <c r="E15" s="91" t="s">
        <v>269</v>
      </c>
    </row>
    <row r="16" spans="1:5" s="85" customFormat="1" ht="15">
      <c r="A16" s="89">
        <v>80</v>
      </c>
      <c r="B16" s="90">
        <f t="shared" si="0"/>
        <v>245</v>
      </c>
      <c r="C16" s="90" t="s">
        <v>270</v>
      </c>
      <c r="D16" s="92" t="s">
        <v>271</v>
      </c>
      <c r="E16" s="91"/>
    </row>
    <row r="17" spans="1:5" s="85" customFormat="1" ht="15">
      <c r="A17" s="89"/>
      <c r="B17" s="90">
        <f t="shared" si="0"/>
        <v>245</v>
      </c>
      <c r="C17" s="90"/>
      <c r="D17" s="90" t="s">
        <v>272</v>
      </c>
      <c r="E17" s="91"/>
    </row>
    <row r="18" spans="1:5" s="85" customFormat="1" ht="15">
      <c r="A18" s="89"/>
      <c r="B18" s="90">
        <f t="shared" si="0"/>
        <v>245</v>
      </c>
      <c r="C18" s="90"/>
      <c r="D18" s="90" t="s">
        <v>273</v>
      </c>
      <c r="E18" s="91"/>
    </row>
    <row r="19" spans="1:5" s="85" customFormat="1" ht="15.75">
      <c r="A19" s="89">
        <v>61</v>
      </c>
      <c r="B19" s="90">
        <f t="shared" si="0"/>
        <v>306</v>
      </c>
      <c r="C19" s="90" t="s">
        <v>274</v>
      </c>
      <c r="D19" s="90" t="s">
        <v>275</v>
      </c>
      <c r="E19" s="91" t="s">
        <v>276</v>
      </c>
    </row>
    <row r="20" spans="1:5" s="85" customFormat="1" ht="15">
      <c r="A20" s="89"/>
      <c r="B20" s="90">
        <f t="shared" si="0"/>
        <v>306</v>
      </c>
      <c r="C20" s="90"/>
      <c r="D20" s="90" t="s">
        <v>277</v>
      </c>
      <c r="E20" s="91"/>
    </row>
    <row r="21" spans="1:5" s="85" customFormat="1" ht="30">
      <c r="A21" s="89">
        <v>101</v>
      </c>
      <c r="B21" s="90">
        <f t="shared" si="0"/>
        <v>407</v>
      </c>
      <c r="C21" s="90"/>
      <c r="D21" s="90" t="s">
        <v>278</v>
      </c>
      <c r="E21" s="91" t="s">
        <v>279</v>
      </c>
    </row>
    <row r="22" spans="1:5" s="85" customFormat="1" ht="15">
      <c r="A22" s="89">
        <v>2</v>
      </c>
      <c r="B22" s="90">
        <f t="shared" si="0"/>
        <v>409</v>
      </c>
      <c r="C22" s="90"/>
      <c r="D22" s="90" t="s">
        <v>280</v>
      </c>
      <c r="E22" s="91"/>
    </row>
    <row r="23" spans="1:5" s="85" customFormat="1" ht="31.5">
      <c r="A23" s="89">
        <v>7</v>
      </c>
      <c r="B23" s="90">
        <f t="shared" si="0"/>
        <v>416</v>
      </c>
      <c r="C23" s="90"/>
      <c r="D23" s="90" t="s">
        <v>281</v>
      </c>
      <c r="E23" s="91" t="s">
        <v>282</v>
      </c>
    </row>
    <row r="24" spans="1:5" s="85" customFormat="1" ht="15">
      <c r="A24" s="89">
        <v>58</v>
      </c>
      <c r="B24" s="90">
        <f t="shared" si="0"/>
        <v>474</v>
      </c>
      <c r="C24" s="90"/>
      <c r="D24" s="92" t="s">
        <v>283</v>
      </c>
      <c r="E24" s="91"/>
    </row>
    <row r="25" spans="1:5" s="85" customFormat="1" ht="15">
      <c r="A25" s="89"/>
      <c r="B25" s="90">
        <f t="shared" si="0"/>
        <v>474</v>
      </c>
      <c r="C25" s="90"/>
      <c r="D25" s="90" t="s">
        <v>284</v>
      </c>
      <c r="E25" s="91"/>
    </row>
    <row r="26" spans="1:5" s="85" customFormat="1" ht="15">
      <c r="A26" s="89">
        <v>90</v>
      </c>
      <c r="B26" s="90">
        <f t="shared" si="0"/>
        <v>564</v>
      </c>
      <c r="C26" s="90"/>
      <c r="D26" s="90" t="s">
        <v>285</v>
      </c>
      <c r="E26" s="91" t="s">
        <v>286</v>
      </c>
    </row>
    <row r="27" spans="1:5" s="85" customFormat="1" ht="15.75">
      <c r="A27" s="89">
        <v>1</v>
      </c>
      <c r="B27" s="90">
        <f t="shared" si="0"/>
        <v>565</v>
      </c>
      <c r="C27" s="90"/>
      <c r="D27" s="90" t="s">
        <v>287</v>
      </c>
      <c r="E27" s="91" t="s">
        <v>288</v>
      </c>
    </row>
    <row r="28" spans="1:5" s="85" customFormat="1" ht="15">
      <c r="A28" s="89">
        <v>3</v>
      </c>
      <c r="B28" s="90">
        <f t="shared" si="0"/>
        <v>568</v>
      </c>
      <c r="C28" s="90"/>
      <c r="D28" s="93" t="s">
        <v>289</v>
      </c>
      <c r="E28" s="94" t="s">
        <v>290</v>
      </c>
    </row>
    <row r="29" spans="1:5" s="85" customFormat="1" ht="30">
      <c r="A29" s="89">
        <v>63</v>
      </c>
      <c r="B29" s="90">
        <f t="shared" si="0"/>
        <v>631</v>
      </c>
      <c r="C29" s="90"/>
      <c r="D29" s="93" t="s">
        <v>291</v>
      </c>
      <c r="E29" s="94" t="s">
        <v>292</v>
      </c>
    </row>
    <row r="30" spans="1:5" s="85" customFormat="1" ht="15">
      <c r="A30" s="89">
        <v>7</v>
      </c>
      <c r="B30" s="90">
        <f t="shared" si="0"/>
        <v>638</v>
      </c>
      <c r="C30" s="90"/>
      <c r="D30" s="95" t="s">
        <v>293</v>
      </c>
      <c r="E30" s="94" t="s">
        <v>294</v>
      </c>
    </row>
    <row r="31" spans="1:5" s="85" customFormat="1" ht="30">
      <c r="A31" s="89">
        <v>17</v>
      </c>
      <c r="B31" s="90">
        <f t="shared" si="0"/>
        <v>655</v>
      </c>
      <c r="C31" s="90"/>
      <c r="D31" s="93" t="s">
        <v>295</v>
      </c>
      <c r="E31" s="94" t="s">
        <v>296</v>
      </c>
    </row>
    <row r="32" spans="1:5" s="85" customFormat="1" ht="15">
      <c r="A32" s="89">
        <v>30</v>
      </c>
      <c r="B32" s="90">
        <f t="shared" si="0"/>
        <v>685</v>
      </c>
      <c r="C32" s="90"/>
      <c r="D32" s="90" t="s">
        <v>297</v>
      </c>
      <c r="E32" s="91"/>
    </row>
    <row r="33" spans="1:5" s="85" customFormat="1" ht="60">
      <c r="A33" s="96">
        <v>1</v>
      </c>
      <c r="B33" s="90">
        <f t="shared" si="0"/>
        <v>686</v>
      </c>
      <c r="C33" s="97"/>
      <c r="D33" s="97" t="s">
        <v>298</v>
      </c>
      <c r="E33" s="98"/>
    </row>
    <row r="35" s="99" customFormat="1" ht="15">
      <c r="D35" s="99" t="s">
        <v>299</v>
      </c>
    </row>
    <row r="37" spans="4:5" ht="15">
      <c r="D37" s="100" t="s">
        <v>300</v>
      </c>
      <c r="E37" t="s">
        <v>578</v>
      </c>
    </row>
    <row r="38" spans="4:5" ht="15">
      <c r="D38" s="101" t="s">
        <v>301</v>
      </c>
      <c r="E38" t="s">
        <v>577</v>
      </c>
    </row>
    <row r="39" ht="15">
      <c r="D39" s="101" t="s">
        <v>302</v>
      </c>
    </row>
    <row r="40" ht="15">
      <c r="D40" s="101"/>
    </row>
    <row r="41" ht="15">
      <c r="D41" s="102" t="s">
        <v>303</v>
      </c>
    </row>
  </sheetData>
  <printOptions/>
  <pageMargins left="0.75" right="0.75" top="1" bottom="1" header="0.5" footer="0.5"/>
  <pageSetup fitToHeight="1" fitToWidth="1" horizontalDpi="300" verticalDpi="300" orientation="portrait" scale="64" r:id="rId2"/>
  <headerFooter alignWithMargins="0">
    <oddHeader>&amp;C&amp;"Arial,Gras"16/08/03 Sare - Miranda do Douro</oddHeader>
    <oddFooter>&amp;L&amp;A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6">
      <selection activeCell="F24" sqref="F24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7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25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38</v>
      </c>
      <c r="D2" s="105" t="s">
        <v>304</v>
      </c>
      <c r="E2" s="107" t="s">
        <v>39</v>
      </c>
    </row>
    <row r="3" spans="1:5" ht="12.75">
      <c r="A3" s="108">
        <v>30</v>
      </c>
      <c r="B3" s="109">
        <v>30</v>
      </c>
      <c r="C3" s="110" t="s">
        <v>40</v>
      </c>
      <c r="D3" s="109" t="s">
        <v>41</v>
      </c>
      <c r="E3" s="111"/>
    </row>
    <row r="4" spans="1:5" ht="12.75">
      <c r="A4" s="108"/>
      <c r="B4" s="109"/>
      <c r="C4" s="110"/>
      <c r="D4" s="112" t="s">
        <v>42</v>
      </c>
      <c r="E4" s="111" t="s">
        <v>43</v>
      </c>
    </row>
    <row r="5" spans="1:5" ht="12.75">
      <c r="A5" s="108">
        <v>16</v>
      </c>
      <c r="B5" s="109">
        <v>46</v>
      </c>
      <c r="C5" s="110" t="s">
        <v>44</v>
      </c>
      <c r="D5" s="109" t="s">
        <v>45</v>
      </c>
      <c r="E5" s="111" t="s">
        <v>305</v>
      </c>
    </row>
    <row r="6" spans="1:5" ht="12.75">
      <c r="A6" s="108">
        <v>6</v>
      </c>
      <c r="B6" s="109">
        <v>52</v>
      </c>
      <c r="C6" s="110" t="s">
        <v>46</v>
      </c>
      <c r="D6" s="109" t="s">
        <v>47</v>
      </c>
      <c r="E6" s="111" t="s">
        <v>48</v>
      </c>
    </row>
    <row r="7" spans="1:5" ht="12.75">
      <c r="A7" s="108">
        <v>7</v>
      </c>
      <c r="B7" s="109">
        <v>59</v>
      </c>
      <c r="C7" s="110" t="s">
        <v>49</v>
      </c>
      <c r="D7" s="113" t="s">
        <v>50</v>
      </c>
      <c r="E7" s="114"/>
    </row>
    <row r="8" spans="1:5" ht="12.75">
      <c r="A8" s="108">
        <v>20</v>
      </c>
      <c r="B8" s="109">
        <v>79</v>
      </c>
      <c r="C8" s="110" t="s">
        <v>51</v>
      </c>
      <c r="D8" s="113" t="s">
        <v>52</v>
      </c>
      <c r="E8" s="114" t="s">
        <v>53</v>
      </c>
    </row>
    <row r="9" spans="1:5" ht="12.75">
      <c r="A9" s="108">
        <v>1</v>
      </c>
      <c r="B9" s="109">
        <v>80</v>
      </c>
      <c r="C9" s="110" t="s">
        <v>54</v>
      </c>
      <c r="D9" s="113" t="s">
        <v>55</v>
      </c>
      <c r="E9" s="111"/>
    </row>
    <row r="10" spans="1:5" ht="12.75">
      <c r="A10" s="108">
        <v>31</v>
      </c>
      <c r="B10" s="109">
        <v>111</v>
      </c>
      <c r="C10" s="110" t="s">
        <v>56</v>
      </c>
      <c r="D10" s="109" t="s">
        <v>57</v>
      </c>
      <c r="E10" s="111"/>
    </row>
    <row r="11" spans="1:5" ht="12.75">
      <c r="A11" s="108">
        <v>73</v>
      </c>
      <c r="B11" s="109">
        <v>184</v>
      </c>
      <c r="C11" s="110" t="s">
        <v>58</v>
      </c>
      <c r="D11" s="113" t="s">
        <v>59</v>
      </c>
      <c r="E11" s="111"/>
    </row>
    <row r="12" spans="1:5" ht="12.75">
      <c r="A12" s="108">
        <v>20</v>
      </c>
      <c r="B12" s="109">
        <v>204</v>
      </c>
      <c r="C12" s="110" t="s">
        <v>60</v>
      </c>
      <c r="D12" s="113" t="s">
        <v>61</v>
      </c>
      <c r="E12" s="111"/>
    </row>
    <row r="13" spans="1:5" ht="25.5">
      <c r="A13" s="108">
        <v>86</v>
      </c>
      <c r="B13" s="109">
        <v>290</v>
      </c>
      <c r="C13" s="110" t="s">
        <v>62</v>
      </c>
      <c r="D13" s="113" t="s">
        <v>63</v>
      </c>
      <c r="E13" s="115" t="s">
        <v>64</v>
      </c>
    </row>
    <row r="14" spans="1:5" ht="12.75">
      <c r="A14" s="108">
        <v>6</v>
      </c>
      <c r="B14" s="109">
        <v>296</v>
      </c>
      <c r="C14" s="110" t="s">
        <v>65</v>
      </c>
      <c r="D14" s="113" t="s">
        <v>66</v>
      </c>
      <c r="E14" s="111" t="s">
        <v>67</v>
      </c>
    </row>
    <row r="15" spans="1:5" ht="12.75">
      <c r="A15" s="108">
        <v>17</v>
      </c>
      <c r="B15" s="109">
        <v>313</v>
      </c>
      <c r="C15" s="110" t="s">
        <v>68</v>
      </c>
      <c r="D15" s="109" t="s">
        <v>69</v>
      </c>
      <c r="E15" s="111" t="s">
        <v>70</v>
      </c>
    </row>
    <row r="16" spans="1:5" ht="12.75">
      <c r="A16" s="108">
        <v>14</v>
      </c>
      <c r="B16" s="109">
        <v>327</v>
      </c>
      <c r="C16" s="110" t="s">
        <v>71</v>
      </c>
      <c r="D16" s="113" t="s">
        <v>72</v>
      </c>
      <c r="E16" s="111"/>
    </row>
    <row r="17" spans="1:5" ht="12.75">
      <c r="A17" s="108">
        <v>9</v>
      </c>
      <c r="B17" s="109">
        <v>336</v>
      </c>
      <c r="C17" s="110" t="s">
        <v>73</v>
      </c>
      <c r="D17" s="109" t="s">
        <v>74</v>
      </c>
      <c r="E17" s="111" t="s">
        <v>75</v>
      </c>
    </row>
    <row r="18" spans="1:5" ht="12.75">
      <c r="A18" s="14">
        <v>6</v>
      </c>
      <c r="B18" s="15">
        <v>342</v>
      </c>
      <c r="C18" s="116" t="s">
        <v>76</v>
      </c>
      <c r="D18" s="117" t="s">
        <v>77</v>
      </c>
      <c r="E18" s="118"/>
    </row>
    <row r="20" ht="15">
      <c r="D20" s="99" t="s">
        <v>306</v>
      </c>
    </row>
    <row r="22" ht="12.75">
      <c r="D22" s="11" t="s">
        <v>167</v>
      </c>
    </row>
    <row r="23" spans="3:4" ht="12.75">
      <c r="C23"/>
      <c r="D23" s="12" t="s">
        <v>168</v>
      </c>
    </row>
    <row r="24" ht="12.75">
      <c r="D24" s="12" t="s">
        <v>169</v>
      </c>
    </row>
    <row r="25" ht="12.75">
      <c r="D25" s="12" t="s">
        <v>307</v>
      </c>
    </row>
    <row r="26" ht="12.75">
      <c r="D26" s="119" t="s">
        <v>308</v>
      </c>
    </row>
    <row r="28" ht="12.75">
      <c r="D28" t="s">
        <v>309</v>
      </c>
    </row>
  </sheetData>
  <printOptions/>
  <pageMargins left="0.75" right="0.75" top="1" bottom="1" header="0.4921259845" footer="0.4921259845"/>
  <pageSetup fitToHeight="1" fitToWidth="1" orientation="portrait" paperSize="9" scale="87" r:id="rId2"/>
  <headerFooter alignWithMargins="0">
    <oddHeader>&amp;C&amp;"Arial,Gras"17/08/03 Miranda do Douro - Lindoso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60" sqref="A60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7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25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38</v>
      </c>
      <c r="D2" s="105" t="s">
        <v>78</v>
      </c>
      <c r="E2" s="107" t="s">
        <v>310</v>
      </c>
    </row>
    <row r="3" spans="1:5" ht="12.75">
      <c r="A3" s="108">
        <v>24</v>
      </c>
      <c r="B3" s="109">
        <v>24</v>
      </c>
      <c r="C3" s="110" t="s">
        <v>79</v>
      </c>
      <c r="D3" s="113" t="s">
        <v>80</v>
      </c>
      <c r="E3" s="111" t="s">
        <v>311</v>
      </c>
    </row>
    <row r="4" spans="1:5" ht="12.75">
      <c r="A4" s="108">
        <v>32</v>
      </c>
      <c r="B4" s="109">
        <v>56</v>
      </c>
      <c r="C4" s="110" t="s">
        <v>81</v>
      </c>
      <c r="D4" s="113" t="s">
        <v>82</v>
      </c>
      <c r="E4" s="111" t="s">
        <v>83</v>
      </c>
    </row>
    <row r="5" spans="1:5" ht="12.75">
      <c r="A5" s="108">
        <v>1.5</v>
      </c>
      <c r="B5" s="109">
        <v>57.5</v>
      </c>
      <c r="C5" s="110"/>
      <c r="D5" s="113" t="s">
        <v>312</v>
      </c>
      <c r="E5" s="111" t="s">
        <v>313</v>
      </c>
    </row>
    <row r="6" spans="1:5" ht="12.75">
      <c r="A6" s="108">
        <v>1.5</v>
      </c>
      <c r="B6" s="109">
        <v>59</v>
      </c>
      <c r="C6" s="110"/>
      <c r="D6" s="120" t="s">
        <v>314</v>
      </c>
      <c r="E6" s="111" t="s">
        <v>315</v>
      </c>
    </row>
    <row r="7" spans="1:5" ht="12.75">
      <c r="A7" s="108">
        <v>2.6</v>
      </c>
      <c r="B7" s="109">
        <v>61.6</v>
      </c>
      <c r="C7" s="110" t="s">
        <v>46</v>
      </c>
      <c r="D7" s="120" t="s">
        <v>316</v>
      </c>
      <c r="E7" s="111" t="s">
        <v>317</v>
      </c>
    </row>
    <row r="8" spans="1:5" ht="12.75">
      <c r="A8" s="108">
        <v>11.4</v>
      </c>
      <c r="B8" s="109">
        <v>73</v>
      </c>
      <c r="C8" s="110"/>
      <c r="D8" s="113" t="s">
        <v>318</v>
      </c>
      <c r="E8" s="111" t="s">
        <v>319</v>
      </c>
    </row>
    <row r="9" spans="1:5" ht="12.75">
      <c r="A9" s="108">
        <v>5</v>
      </c>
      <c r="B9" s="121" t="s">
        <v>320</v>
      </c>
      <c r="C9" s="110"/>
      <c r="D9" s="120" t="s">
        <v>321</v>
      </c>
      <c r="E9" s="111" t="s">
        <v>322</v>
      </c>
    </row>
    <row r="10" spans="1:5" ht="12.75">
      <c r="A10" s="108">
        <v>0.9</v>
      </c>
      <c r="B10" s="109">
        <v>80.2</v>
      </c>
      <c r="C10" s="110"/>
      <c r="D10" s="120" t="s">
        <v>323</v>
      </c>
      <c r="E10" s="111" t="s">
        <v>324</v>
      </c>
    </row>
    <row r="11" spans="1:5" ht="12.75">
      <c r="A11" s="108">
        <v>17.4</v>
      </c>
      <c r="B11" s="109">
        <v>97.6</v>
      </c>
      <c r="C11" s="110"/>
      <c r="D11" s="120" t="s">
        <v>325</v>
      </c>
      <c r="E11" s="111" t="s">
        <v>324</v>
      </c>
    </row>
    <row r="12" spans="1:5" ht="12.75">
      <c r="A12" s="108"/>
      <c r="B12" s="109"/>
      <c r="C12" s="110"/>
      <c r="D12" s="113" t="s">
        <v>326</v>
      </c>
      <c r="E12" s="111" t="s">
        <v>327</v>
      </c>
    </row>
    <row r="13" spans="1:5" ht="25.5">
      <c r="A13" s="108"/>
      <c r="B13" s="109">
        <v>82</v>
      </c>
      <c r="C13" s="110" t="s">
        <v>85</v>
      </c>
      <c r="D13" s="109" t="s">
        <v>86</v>
      </c>
      <c r="E13" s="115" t="s">
        <v>87</v>
      </c>
    </row>
    <row r="14" spans="1:5" ht="12.75">
      <c r="A14" s="108"/>
      <c r="B14" s="109">
        <v>84</v>
      </c>
      <c r="C14" s="110" t="s">
        <v>88</v>
      </c>
      <c r="D14" s="113" t="s">
        <v>89</v>
      </c>
      <c r="E14" s="111"/>
    </row>
    <row r="15" spans="1:5" ht="12.75">
      <c r="A15" s="108"/>
      <c r="B15" s="109">
        <v>108</v>
      </c>
      <c r="C15" s="110" t="s">
        <v>90</v>
      </c>
      <c r="D15" s="113" t="s">
        <v>91</v>
      </c>
      <c r="E15" s="111" t="s">
        <v>92</v>
      </c>
    </row>
    <row r="16" spans="1:5" ht="12.75">
      <c r="A16" s="108"/>
      <c r="B16" s="109">
        <v>122</v>
      </c>
      <c r="C16" s="110" t="s">
        <v>93</v>
      </c>
      <c r="D16" s="113" t="s">
        <v>84</v>
      </c>
      <c r="E16" s="111"/>
    </row>
    <row r="17" spans="1:5" ht="12.75">
      <c r="A17" s="108"/>
      <c r="B17" s="109">
        <v>130</v>
      </c>
      <c r="C17" s="110" t="s">
        <v>94</v>
      </c>
      <c r="D17" s="122" t="s">
        <v>95</v>
      </c>
      <c r="E17" s="111"/>
    </row>
    <row r="18" spans="1:5" ht="12.75">
      <c r="A18" s="108"/>
      <c r="B18" s="109">
        <v>133</v>
      </c>
      <c r="C18" s="110" t="s">
        <v>96</v>
      </c>
      <c r="D18" s="109" t="s">
        <v>97</v>
      </c>
      <c r="E18" s="111" t="s">
        <v>98</v>
      </c>
    </row>
    <row r="19" spans="1:5" ht="51">
      <c r="A19" s="14"/>
      <c r="B19" s="15"/>
      <c r="C19" s="116"/>
      <c r="D19" s="117" t="s">
        <v>528</v>
      </c>
      <c r="E19" s="118" t="s">
        <v>328</v>
      </c>
    </row>
    <row r="20" ht="4.5" customHeight="1"/>
    <row r="22" spans="4:5" ht="15">
      <c r="D22" s="11" t="s">
        <v>330</v>
      </c>
      <c r="E22" s="99" t="s">
        <v>329</v>
      </c>
    </row>
    <row r="23" ht="12.75">
      <c r="D23" s="12" t="s">
        <v>331</v>
      </c>
    </row>
    <row r="24" ht="12.75">
      <c r="D24" s="12" t="s">
        <v>332</v>
      </c>
    </row>
    <row r="25" ht="12.75">
      <c r="D25" s="119" t="s">
        <v>333</v>
      </c>
    </row>
    <row r="26" ht="4.5" customHeight="1"/>
    <row r="27" ht="12.75">
      <c r="D27" t="s">
        <v>334</v>
      </c>
    </row>
    <row r="28" ht="4.5" customHeight="1"/>
    <row r="32" ht="12.75">
      <c r="C32"/>
    </row>
  </sheetData>
  <printOptions/>
  <pageMargins left="0.75" right="0.75" top="1" bottom="1" header="0.5" footer="0.5"/>
  <pageSetup fitToHeight="1" fitToWidth="1" horizontalDpi="300" verticalDpi="300" orientation="portrait" scale="83" r:id="rId2"/>
  <headerFooter alignWithMargins="0">
    <oddHeader>&amp;C&amp;"Arial,Bold"18/08/03 Lindoso - Porto</oddHeader>
    <oddFooter>&amp;L&amp;A</oddFooter>
  </headerFooter>
  <rowBreaks count="1" manualBreakCount="1">
    <brk id="6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8" sqref="A8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0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335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336</v>
      </c>
      <c r="D2" s="105" t="s">
        <v>337</v>
      </c>
      <c r="E2" s="107"/>
    </row>
    <row r="3" spans="1:5" ht="12.75">
      <c r="A3" s="108">
        <v>38</v>
      </c>
      <c r="B3" s="109">
        <v>38</v>
      </c>
      <c r="C3" s="110" t="s">
        <v>338</v>
      </c>
      <c r="D3" s="109" t="s">
        <v>339</v>
      </c>
      <c r="E3" s="111" t="s">
        <v>340</v>
      </c>
    </row>
    <row r="4" spans="1:5" ht="12.75">
      <c r="A4" s="108">
        <v>6.5</v>
      </c>
      <c r="B4" s="109">
        <v>44.5</v>
      </c>
      <c r="C4" s="110" t="s">
        <v>341</v>
      </c>
      <c r="D4" s="109" t="s">
        <v>342</v>
      </c>
      <c r="E4" s="111" t="s">
        <v>343</v>
      </c>
    </row>
    <row r="5" spans="1:5" ht="12.75">
      <c r="A5" s="108">
        <v>23</v>
      </c>
      <c r="B5" s="109">
        <v>67.5</v>
      </c>
      <c r="C5" s="110" t="s">
        <v>344</v>
      </c>
      <c r="D5" s="109" t="s">
        <v>345</v>
      </c>
      <c r="E5" s="111" t="s">
        <v>343</v>
      </c>
    </row>
    <row r="6" spans="1:5" ht="12.75">
      <c r="A6" s="14">
        <v>1.5</v>
      </c>
      <c r="B6" s="15">
        <v>69</v>
      </c>
      <c r="C6" s="116" t="s">
        <v>346</v>
      </c>
      <c r="D6" s="117" t="s">
        <v>347</v>
      </c>
      <c r="E6" s="118"/>
    </row>
    <row r="8" ht="12.75">
      <c r="D8" t="s">
        <v>348</v>
      </c>
    </row>
    <row r="10" spans="4:5" ht="12.75">
      <c r="D10" s="11" t="s">
        <v>349</v>
      </c>
      <c r="E10" s="135" t="s">
        <v>526</v>
      </c>
    </row>
    <row r="11" ht="12.75">
      <c r="D11" s="12" t="s">
        <v>350</v>
      </c>
    </row>
    <row r="12" ht="12.75">
      <c r="D12" s="12" t="s">
        <v>351</v>
      </c>
    </row>
    <row r="13" ht="12.75">
      <c r="D13" s="119" t="s">
        <v>352</v>
      </c>
    </row>
  </sheetData>
  <printOptions/>
  <pageMargins left="0.75" right="0.75" top="1" bottom="1" header="0.4921259845" footer="0.4921259845"/>
  <pageSetup fitToHeight="1" fitToWidth="1" orientation="portrait" paperSize="9" scale="87" r:id="rId2"/>
  <headerFooter alignWithMargins="0">
    <oddHeader>&amp;C&amp;"Arial,Gras"19/08/03 Porto- Cinfães</oddHeader>
    <oddFooter>&amp;L&amp;A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0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335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336</v>
      </c>
      <c r="D2" s="105" t="s">
        <v>632</v>
      </c>
      <c r="E2" s="107" t="s">
        <v>633</v>
      </c>
    </row>
    <row r="3" spans="1:5" ht="12.75">
      <c r="A3" s="108">
        <v>1.1</v>
      </c>
      <c r="B3" s="109">
        <v>1.1</v>
      </c>
      <c r="C3" s="110"/>
      <c r="D3" s="109" t="s">
        <v>634</v>
      </c>
      <c r="E3" s="111"/>
    </row>
    <row r="4" spans="1:5" ht="12.75">
      <c r="A4" s="108">
        <v>52</v>
      </c>
      <c r="B4" s="109">
        <f>A4+B3</f>
        <v>53.1</v>
      </c>
      <c r="C4" s="110"/>
      <c r="D4" s="112" t="s">
        <v>635</v>
      </c>
      <c r="E4" s="123" t="s">
        <v>353</v>
      </c>
    </row>
    <row r="5" spans="1:5" ht="12.75">
      <c r="A5" s="108">
        <v>25</v>
      </c>
      <c r="B5" s="109">
        <f>A5+B4</f>
        <v>78.1</v>
      </c>
      <c r="C5" s="110"/>
      <c r="D5" s="120" t="s">
        <v>636</v>
      </c>
      <c r="E5" s="111" t="s">
        <v>354</v>
      </c>
    </row>
    <row r="6" spans="1:5" ht="12.75">
      <c r="A6" s="108">
        <v>23.9</v>
      </c>
      <c r="B6" s="109">
        <f>A6+B5</f>
        <v>102</v>
      </c>
      <c r="C6" s="110"/>
      <c r="D6" s="109" t="s">
        <v>355</v>
      </c>
      <c r="E6" s="111" t="s">
        <v>354</v>
      </c>
    </row>
    <row r="7" spans="1:5" ht="12.75">
      <c r="A7" s="108">
        <v>7.6</v>
      </c>
      <c r="B7" s="109">
        <f>A7+B6</f>
        <v>109.6</v>
      </c>
      <c r="C7" s="124" t="s">
        <v>356</v>
      </c>
      <c r="D7" s="109" t="s">
        <v>357</v>
      </c>
      <c r="E7" s="111" t="s">
        <v>358</v>
      </c>
    </row>
    <row r="8" spans="1:5" ht="12.75">
      <c r="A8" s="108"/>
      <c r="B8" s="125"/>
      <c r="C8" s="194" t="s">
        <v>359</v>
      </c>
      <c r="D8" s="126" t="s">
        <v>360</v>
      </c>
      <c r="E8" s="111"/>
    </row>
    <row r="9" spans="1:5" ht="12.75">
      <c r="A9" s="108">
        <v>2.3</v>
      </c>
      <c r="B9" s="125">
        <v>113.1</v>
      </c>
      <c r="C9" s="194"/>
      <c r="D9" s="126" t="s">
        <v>361</v>
      </c>
      <c r="E9" s="111"/>
    </row>
    <row r="10" spans="1:5" ht="12.75">
      <c r="A10" s="108">
        <v>4.9</v>
      </c>
      <c r="B10" s="125">
        <v>118</v>
      </c>
      <c r="C10" s="194"/>
      <c r="D10" s="126" t="s">
        <v>362</v>
      </c>
      <c r="E10" s="111" t="s">
        <v>363</v>
      </c>
    </row>
    <row r="11" spans="1:5" ht="12.75">
      <c r="A11" s="108">
        <v>18.2</v>
      </c>
      <c r="B11" s="125">
        <v>136.2</v>
      </c>
      <c r="C11" s="194"/>
      <c r="D11" s="126" t="s">
        <v>364</v>
      </c>
      <c r="E11" s="111"/>
    </row>
    <row r="12" spans="1:5" ht="12.75">
      <c r="A12" s="108">
        <v>0.7</v>
      </c>
      <c r="B12" s="125">
        <v>136.9</v>
      </c>
      <c r="C12" s="194"/>
      <c r="D12" s="126" t="s">
        <v>365</v>
      </c>
      <c r="E12" s="111" t="s">
        <v>366</v>
      </c>
    </row>
    <row r="13" spans="1:5" ht="12.75">
      <c r="A13" s="108">
        <v>21.6</v>
      </c>
      <c r="B13" s="125">
        <v>158.5</v>
      </c>
      <c r="C13" s="194"/>
      <c r="D13" s="126" t="s">
        <v>367</v>
      </c>
      <c r="E13" s="111" t="s">
        <v>368</v>
      </c>
    </row>
    <row r="14" spans="1:5" ht="12.75">
      <c r="A14" s="108">
        <v>2.7</v>
      </c>
      <c r="B14" s="125">
        <v>161.2</v>
      </c>
      <c r="C14" s="194"/>
      <c r="D14" s="126" t="s">
        <v>369</v>
      </c>
      <c r="E14" s="111"/>
    </row>
    <row r="15" spans="1:5" ht="12.75">
      <c r="A15" s="108"/>
      <c r="B15" s="125"/>
      <c r="C15" s="194" t="s">
        <v>370</v>
      </c>
      <c r="D15" s="192" t="s">
        <v>371</v>
      </c>
      <c r="E15" s="111"/>
    </row>
    <row r="16" spans="1:5" ht="12.75">
      <c r="A16" s="108"/>
      <c r="B16" s="125"/>
      <c r="C16" s="194"/>
      <c r="D16" s="195"/>
      <c r="E16" s="111"/>
    </row>
    <row r="17" spans="1:5" ht="12.75">
      <c r="A17" s="108"/>
      <c r="B17" s="125"/>
      <c r="C17" s="194"/>
      <c r="D17" s="192" t="s">
        <v>372</v>
      </c>
      <c r="E17" s="111"/>
    </row>
    <row r="18" spans="1:5" ht="12.75">
      <c r="A18" s="108"/>
      <c r="B18" s="125"/>
      <c r="C18" s="194"/>
      <c r="D18" s="195"/>
      <c r="E18" s="111"/>
    </row>
    <row r="19" spans="1:5" ht="12.75">
      <c r="A19" s="188">
        <v>35.5</v>
      </c>
      <c r="B19" s="190">
        <v>146.3</v>
      </c>
      <c r="C19" s="194"/>
      <c r="D19" s="192" t="s">
        <v>369</v>
      </c>
      <c r="E19" s="111"/>
    </row>
    <row r="20" spans="1:5" ht="12.75">
      <c r="A20" s="189"/>
      <c r="B20" s="191"/>
      <c r="C20" s="194"/>
      <c r="D20" s="193"/>
      <c r="E20" s="127"/>
    </row>
    <row r="22" spans="4:5" ht="12.75">
      <c r="D22" s="11" t="s">
        <v>374</v>
      </c>
      <c r="E22" t="s">
        <v>373</v>
      </c>
    </row>
    <row r="23" ht="12.75">
      <c r="D23" s="12" t="s">
        <v>375</v>
      </c>
    </row>
    <row r="24" spans="4:5" ht="12.75">
      <c r="D24" s="12" t="s">
        <v>376</v>
      </c>
      <c r="E24" t="s">
        <v>379</v>
      </c>
    </row>
    <row r="25" ht="12.75">
      <c r="D25" s="12" t="s">
        <v>377</v>
      </c>
    </row>
    <row r="26" ht="12.75">
      <c r="D26" s="119" t="s">
        <v>378</v>
      </c>
    </row>
  </sheetData>
  <mergeCells count="7">
    <mergeCell ref="A19:A20"/>
    <mergeCell ref="B19:B20"/>
    <mergeCell ref="D19:D20"/>
    <mergeCell ref="C8:C14"/>
    <mergeCell ref="C15:C20"/>
    <mergeCell ref="D15:D16"/>
    <mergeCell ref="D17:D18"/>
  </mergeCells>
  <printOptions/>
  <pageMargins left="0.75" right="0.75" top="1" bottom="1" header="0.4921259845" footer="0.4921259845"/>
  <pageSetup fitToHeight="1" fitToWidth="1" orientation="portrait" paperSize="9" scale="70" r:id="rId2"/>
  <headerFooter alignWithMargins="0">
    <oddHeader>&amp;C&amp;"Arial,Gras"20/08 Cinfães - Pinhão</oddHeader>
    <oddFooter>&amp;L&amp;A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E21" sqref="E21:E26"/>
    </sheetView>
  </sheetViews>
  <sheetFormatPr defaultColWidth="11.421875" defaultRowHeight="12.75"/>
  <cols>
    <col min="1" max="1" width="10.421875" style="0" customWidth="1"/>
    <col min="2" max="2" width="9.7109375" style="0" customWidth="1"/>
    <col min="3" max="3" width="8.28125" style="0" customWidth="1"/>
    <col min="4" max="5" width="35.7109375" style="0" customWidth="1"/>
  </cols>
  <sheetData>
    <row r="1" spans="1:5" ht="16.5" thickBot="1">
      <c r="A1" s="103" t="s">
        <v>251</v>
      </c>
      <c r="B1" s="103" t="s">
        <v>252</v>
      </c>
      <c r="C1" s="103" t="s">
        <v>335</v>
      </c>
      <c r="D1" s="103" t="s">
        <v>26</v>
      </c>
      <c r="E1" s="103" t="s">
        <v>27</v>
      </c>
    </row>
    <row r="2" spans="1:5" ht="12.75">
      <c r="A2" s="104">
        <v>0</v>
      </c>
      <c r="B2" s="105">
        <v>0</v>
      </c>
      <c r="C2" s="106" t="s">
        <v>336</v>
      </c>
      <c r="D2" s="105" t="s">
        <v>380</v>
      </c>
      <c r="E2" s="107"/>
    </row>
    <row r="3" spans="1:5" ht="12.75">
      <c r="A3" s="108">
        <v>2.6</v>
      </c>
      <c r="B3" s="109">
        <v>2.6</v>
      </c>
      <c r="C3" s="110"/>
      <c r="D3" s="109" t="s">
        <v>381</v>
      </c>
      <c r="E3" s="111"/>
    </row>
    <row r="4" spans="1:5" ht="12.75">
      <c r="A4" s="108">
        <v>52.1</v>
      </c>
      <c r="B4" s="109">
        <v>54.7</v>
      </c>
      <c r="C4" s="110" t="s">
        <v>382</v>
      </c>
      <c r="D4" s="109" t="s">
        <v>383</v>
      </c>
      <c r="E4" s="111"/>
    </row>
    <row r="5" spans="1:5" ht="12.75">
      <c r="A5" s="108">
        <v>2.8</v>
      </c>
      <c r="B5" s="109">
        <v>57.5</v>
      </c>
      <c r="C5" s="110"/>
      <c r="D5" s="109" t="s">
        <v>384</v>
      </c>
      <c r="E5" s="111"/>
    </row>
    <row r="6" spans="1:5" ht="12.75">
      <c r="A6" s="108"/>
      <c r="B6" s="109"/>
      <c r="C6" s="110"/>
      <c r="D6" s="109" t="s">
        <v>385</v>
      </c>
      <c r="E6" s="111" t="s">
        <v>386</v>
      </c>
    </row>
    <row r="7" spans="1:5" ht="12.75">
      <c r="A7" s="108">
        <v>12.7</v>
      </c>
      <c r="B7" s="109">
        <v>70.2</v>
      </c>
      <c r="C7" s="110"/>
      <c r="D7" s="109" t="s">
        <v>387</v>
      </c>
      <c r="E7" s="111" t="s">
        <v>388</v>
      </c>
    </row>
    <row r="8" spans="1:5" ht="12.75">
      <c r="A8" s="108">
        <v>3.7</v>
      </c>
      <c r="B8" s="109">
        <v>73.9</v>
      </c>
      <c r="C8" s="110"/>
      <c r="D8" s="109" t="s">
        <v>389</v>
      </c>
      <c r="E8" s="111"/>
    </row>
    <row r="9" spans="1:5" ht="12.75">
      <c r="A9" s="108">
        <v>18.4</v>
      </c>
      <c r="B9" s="109">
        <v>92.3</v>
      </c>
      <c r="C9" s="110"/>
      <c r="D9" s="109" t="s">
        <v>390</v>
      </c>
      <c r="E9" s="111"/>
    </row>
    <row r="10" spans="1:5" ht="12.75">
      <c r="A10" s="108">
        <v>4.7</v>
      </c>
      <c r="B10" s="109">
        <v>97</v>
      </c>
      <c r="C10" s="110"/>
      <c r="D10" s="109" t="s">
        <v>391</v>
      </c>
      <c r="E10" s="111" t="s">
        <v>392</v>
      </c>
    </row>
    <row r="11" spans="1:5" ht="12.75">
      <c r="A11" s="108">
        <v>34.8</v>
      </c>
      <c r="B11" s="109">
        <v>131.8</v>
      </c>
      <c r="C11" s="110"/>
      <c r="D11" s="109" t="s">
        <v>393</v>
      </c>
      <c r="E11" s="111" t="s">
        <v>394</v>
      </c>
    </row>
    <row r="12" spans="1:5" ht="12.75">
      <c r="A12" s="108">
        <v>16.2</v>
      </c>
      <c r="B12" s="109">
        <v>148</v>
      </c>
      <c r="C12" s="110"/>
      <c r="D12" s="109" t="s">
        <v>395</v>
      </c>
      <c r="E12" s="111" t="s">
        <v>396</v>
      </c>
    </row>
    <row r="13" spans="1:5" ht="12.75">
      <c r="A13" s="108">
        <v>2.9</v>
      </c>
      <c r="B13" s="109">
        <v>150.9</v>
      </c>
      <c r="C13" s="110"/>
      <c r="D13" s="109" t="s">
        <v>397</v>
      </c>
      <c r="E13" s="111" t="s">
        <v>398</v>
      </c>
    </row>
    <row r="14" spans="1:5" ht="12.75">
      <c r="A14" s="108">
        <v>6.4</v>
      </c>
      <c r="B14" s="109">
        <v>157.3</v>
      </c>
      <c r="C14" s="110"/>
      <c r="D14" s="109" t="s">
        <v>399</v>
      </c>
      <c r="E14" s="111" t="s">
        <v>400</v>
      </c>
    </row>
    <row r="15" spans="1:5" ht="12.75">
      <c r="A15" s="108">
        <v>9</v>
      </c>
      <c r="B15" s="109">
        <v>176.3</v>
      </c>
      <c r="C15" s="110"/>
      <c r="D15" s="109" t="s">
        <v>401</v>
      </c>
      <c r="E15" s="111" t="s">
        <v>402</v>
      </c>
    </row>
    <row r="16" spans="1:5" ht="12.75">
      <c r="A16" s="108">
        <v>14.5</v>
      </c>
      <c r="B16" s="109">
        <v>190.8</v>
      </c>
      <c r="C16" s="110"/>
      <c r="D16" s="109" t="s">
        <v>403</v>
      </c>
      <c r="E16" s="111" t="s">
        <v>402</v>
      </c>
    </row>
    <row r="17" spans="1:5" ht="12.75">
      <c r="A17" s="14">
        <v>1.2</v>
      </c>
      <c r="B17" s="15">
        <v>192</v>
      </c>
      <c r="C17" s="116"/>
      <c r="D17" s="117" t="s">
        <v>404</v>
      </c>
      <c r="E17" s="118"/>
    </row>
    <row r="19" ht="12.75">
      <c r="E19" t="s">
        <v>405</v>
      </c>
    </row>
    <row r="21" ht="12.75">
      <c r="E21" s="11" t="s">
        <v>406</v>
      </c>
    </row>
    <row r="22" ht="12.75">
      <c r="E22" s="12" t="s">
        <v>407</v>
      </c>
    </row>
    <row r="23" ht="12.75">
      <c r="E23" s="12" t="s">
        <v>408</v>
      </c>
    </row>
    <row r="24" ht="12.75">
      <c r="E24" s="119" t="s">
        <v>409</v>
      </c>
    </row>
    <row r="26" ht="12.75">
      <c r="E26" t="s">
        <v>410</v>
      </c>
    </row>
  </sheetData>
  <printOptions/>
  <pageMargins left="0.75" right="0.75" top="1" bottom="1" header="0.4921259845" footer="0.4921259845"/>
  <pageSetup fitToHeight="1" fitToWidth="1" orientation="portrait" paperSize="9" scale="87" r:id="rId2"/>
  <headerFooter alignWithMargins="0">
    <oddHeader>&amp;C&amp;"Arial,Gras"21/08 Pinhão - Manteigas</oddHeader>
    <oddFooter>&amp;L&amp;A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Yuri Colombi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Colombi</dc:creator>
  <cp:keywords/>
  <dc:description/>
  <cp:lastModifiedBy>Yuri Colombi</cp:lastModifiedBy>
  <cp:lastPrinted>2003-08-10T11:26:52Z</cp:lastPrinted>
  <dcterms:created xsi:type="dcterms:W3CDTF">2003-02-09T11:10:21Z</dcterms:created>
  <dcterms:modified xsi:type="dcterms:W3CDTF">2003-09-10T19:45:56Z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